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570" windowHeight="9435" activeTab="3"/>
  </bookViews>
  <sheets>
    <sheet name="Mode_emploi" sheetId="9" r:id="rId1"/>
    <sheet name="Périmètre" sheetId="5" r:id="rId2"/>
    <sheet name="OG" sheetId="10" r:id="rId3"/>
    <sheet name="1" sheetId="8" r:id="rId4"/>
    <sheet name="2" sheetId="88" r:id="rId5"/>
    <sheet name="3" sheetId="89" r:id="rId6"/>
    <sheet name="4" sheetId="90" r:id="rId7"/>
    <sheet name="5" sheetId="91" r:id="rId8"/>
    <sheet name="6" sheetId="92" r:id="rId9"/>
    <sheet name="7" sheetId="93" r:id="rId10"/>
    <sheet name="8" sheetId="94" r:id="rId11"/>
    <sheet name="9" sheetId="95" r:id="rId12"/>
    <sheet name="10" sheetId="96" r:id="rId13"/>
    <sheet name="11" sheetId="97" r:id="rId14"/>
    <sheet name="12" sheetId="98" r:id="rId15"/>
    <sheet name="13" sheetId="99" r:id="rId16"/>
    <sheet name="14" sheetId="100" r:id="rId17"/>
    <sheet name="15" sheetId="101" r:id="rId18"/>
    <sheet name="16" sheetId="102" r:id="rId19"/>
    <sheet name="17" sheetId="103" r:id="rId20"/>
    <sheet name="18" sheetId="104" r:id="rId21"/>
    <sheet name="19" sheetId="105" r:id="rId22"/>
    <sheet name="20" sheetId="106" r:id="rId23"/>
    <sheet name="STOP" sheetId="87" r:id="rId24"/>
    <sheet name="Synthèse" sheetId="22" r:id="rId25"/>
    <sheet name="Feuil57" sheetId="67" state="hidden" r:id="rId26"/>
  </sheets>
  <definedNames>
    <definedName name="_xlnm._FilterDatabase" localSheetId="0" hidden="1">Mode_emploi!$A$8:$B$8</definedName>
    <definedName name="Type_ESMS">Feuil57!$A$2:$A$35</definedName>
    <definedName name="_xlnm.Print_Area" localSheetId="3">'1'!$A$2:$F$318</definedName>
    <definedName name="_xlnm.Print_Area" localSheetId="12">'10'!$A$2:$F$318</definedName>
    <definedName name="_xlnm.Print_Area" localSheetId="13">'11'!$A$2:$F$318</definedName>
    <definedName name="_xlnm.Print_Area" localSheetId="14">'12'!$A$2:$F$318</definedName>
    <definedName name="_xlnm.Print_Area" localSheetId="15">'13'!$A$2:$F$318</definedName>
    <definedName name="_xlnm.Print_Area" localSheetId="16">'14'!$A$2:$F$318</definedName>
    <definedName name="_xlnm.Print_Area" localSheetId="17">'15'!$A$2:$F$318</definedName>
    <definedName name="_xlnm.Print_Area" localSheetId="18">'16'!$A$2:$F$318</definedName>
    <definedName name="_xlnm.Print_Area" localSheetId="19">'17'!$A$2:$F$318</definedName>
    <definedName name="_xlnm.Print_Area" localSheetId="20">'18'!$A$2:$F$318</definedName>
    <definedName name="_xlnm.Print_Area" localSheetId="21">'19'!$A$2:$F$318</definedName>
    <definedName name="_xlnm.Print_Area" localSheetId="4">'2'!$A$2:$F$318</definedName>
    <definedName name="_xlnm.Print_Area" localSheetId="22">'20'!$A$2:$F$318</definedName>
    <definedName name="_xlnm.Print_Area" localSheetId="5">'3'!$A$2:$F$318</definedName>
    <definedName name="_xlnm.Print_Area" localSheetId="6">'4'!$A$2:$F$318</definedName>
    <definedName name="_xlnm.Print_Area" localSheetId="7">'5'!$A$2:$F$318</definedName>
    <definedName name="_xlnm.Print_Area" localSheetId="8">'6'!$A$2:$F$318</definedName>
    <definedName name="_xlnm.Print_Area" localSheetId="9">'7'!$A$2:$F$318</definedName>
    <definedName name="_xlnm.Print_Area" localSheetId="10">'8'!$A$2:$F$318</definedName>
    <definedName name="_xlnm.Print_Area" localSheetId="11">'9'!$A$2:$F$318</definedName>
    <definedName name="_xlnm.Print_Area" localSheetId="0">Mode_emploi!$A$1:$B$66</definedName>
    <definedName name="_xlnm.Print_Area" localSheetId="24">Synthèse!$A$1:$F$318</definedName>
  </definedNames>
  <calcPr calcId="145621"/>
</workbook>
</file>

<file path=xl/calcChain.xml><?xml version="1.0" encoding="utf-8"?>
<calcChain xmlns="http://schemas.openxmlformats.org/spreadsheetml/2006/main">
  <c r="AB297" i="106" l="1"/>
  <c r="AB296" i="106"/>
  <c r="AD284" i="106"/>
  <c r="AD283" i="106"/>
  <c r="AB271" i="106"/>
  <c r="AB270" i="106"/>
  <c r="AB269" i="106"/>
  <c r="AD261" i="106"/>
  <c r="AD252" i="106"/>
  <c r="AC252" i="106"/>
  <c r="AB252" i="106"/>
  <c r="AB250" i="106"/>
  <c r="AB249" i="106"/>
  <c r="AD247" i="106"/>
  <c r="AC247" i="106"/>
  <c r="AB247" i="106"/>
  <c r="AD246" i="106"/>
  <c r="AC246" i="106"/>
  <c r="AB246" i="106"/>
  <c r="AC223" i="106"/>
  <c r="AB223" i="106"/>
  <c r="AC221" i="106"/>
  <c r="AB221" i="106"/>
  <c r="AC220" i="106"/>
  <c r="AB220" i="106"/>
  <c r="AD219" i="106"/>
  <c r="AC219" i="106"/>
  <c r="AB219" i="106"/>
  <c r="AD218" i="106"/>
  <c r="AC218" i="106"/>
  <c r="AB218" i="106"/>
  <c r="AB198" i="106"/>
  <c r="AB197" i="106"/>
  <c r="AB196" i="106"/>
  <c r="AB195" i="106"/>
  <c r="AB194" i="106"/>
  <c r="AD187" i="106"/>
  <c r="AC187" i="106"/>
  <c r="AB187" i="106"/>
  <c r="D182" i="106"/>
  <c r="E181" i="106"/>
  <c r="E182" i="106" s="1"/>
  <c r="D181" i="106"/>
  <c r="C181" i="106"/>
  <c r="C182" i="106" s="1"/>
  <c r="E180" i="106"/>
  <c r="D180" i="106"/>
  <c r="C180" i="106"/>
  <c r="E166" i="106"/>
  <c r="D166" i="106"/>
  <c r="C166" i="106"/>
  <c r="AB161" i="106"/>
  <c r="AB160" i="106"/>
  <c r="AB159" i="106"/>
  <c r="AB158" i="106"/>
  <c r="AB157" i="106"/>
  <c r="AB156" i="106"/>
  <c r="AB155" i="106"/>
  <c r="AB154" i="106"/>
  <c r="AB153" i="106"/>
  <c r="AB152" i="106"/>
  <c r="AB151" i="106"/>
  <c r="AB150" i="106"/>
  <c r="AB149" i="106"/>
  <c r="AB116" i="106"/>
  <c r="AB115" i="106"/>
  <c r="AB111" i="106"/>
  <c r="AB110" i="106"/>
  <c r="AB109" i="106"/>
  <c r="AB108" i="106"/>
  <c r="AB104" i="106"/>
  <c r="AB102" i="106"/>
  <c r="AC98" i="106"/>
  <c r="AB98" i="106"/>
  <c r="AC97" i="106"/>
  <c r="AB97" i="106"/>
  <c r="AC96" i="106"/>
  <c r="AB96" i="106"/>
  <c r="AC95" i="106"/>
  <c r="AB95" i="106"/>
  <c r="AC94" i="106"/>
  <c r="AB94" i="106"/>
  <c r="AC93" i="106"/>
  <c r="AB93" i="106"/>
  <c r="AC92" i="106"/>
  <c r="AB92" i="106"/>
  <c r="AC91" i="106"/>
  <c r="AB91" i="106"/>
  <c r="AD68" i="106"/>
  <c r="AD67" i="106"/>
  <c r="AC67" i="106"/>
  <c r="AB67" i="106"/>
  <c r="AD66" i="106"/>
  <c r="AC66" i="106"/>
  <c r="AB66" i="106"/>
  <c r="AD64" i="106"/>
  <c r="AC64" i="106"/>
  <c r="AB64" i="106"/>
  <c r="AD62" i="106"/>
  <c r="AC62" i="106"/>
  <c r="AB62" i="106"/>
  <c r="AD61" i="106"/>
  <c r="AD60" i="106"/>
  <c r="AD59" i="106"/>
  <c r="AD57" i="106"/>
  <c r="AC57" i="106"/>
  <c r="AB57" i="106"/>
  <c r="AD56" i="106"/>
  <c r="AD55" i="106"/>
  <c r="AD54" i="106"/>
  <c r="AD53" i="106"/>
  <c r="AD52" i="106"/>
  <c r="AD50" i="106"/>
  <c r="AC42" i="106"/>
  <c r="AD38" i="106"/>
  <c r="AD37" i="106"/>
  <c r="AD36" i="106"/>
  <c r="AD35" i="106"/>
  <c r="AC29" i="106"/>
  <c r="AC25" i="106"/>
  <c r="AC23" i="106"/>
  <c r="AC21" i="106"/>
  <c r="AC19" i="106"/>
  <c r="AC17" i="106"/>
  <c r="E9" i="106"/>
  <c r="D9" i="106"/>
  <c r="C9" i="106"/>
  <c r="A3" i="106"/>
  <c r="B3" i="106" s="1"/>
  <c r="AB297" i="105"/>
  <c r="AB296" i="105"/>
  <c r="AD284" i="105"/>
  <c r="AD283" i="105"/>
  <c r="AB271" i="105"/>
  <c r="AB270" i="105"/>
  <c r="AB269" i="105"/>
  <c r="AD261" i="105"/>
  <c r="AD252" i="105"/>
  <c r="AC252" i="105"/>
  <c r="AB252" i="105"/>
  <c r="AB250" i="105"/>
  <c r="AB249" i="105"/>
  <c r="AD247" i="105"/>
  <c r="AC247" i="105"/>
  <c r="AB247" i="105"/>
  <c r="AD246" i="105"/>
  <c r="AC246" i="105"/>
  <c r="AB246" i="105"/>
  <c r="AC223" i="105"/>
  <c r="AB223" i="105"/>
  <c r="AC221" i="105"/>
  <c r="AB221" i="105"/>
  <c r="AC220" i="105"/>
  <c r="AB220" i="105"/>
  <c r="AD219" i="105"/>
  <c r="AC219" i="105"/>
  <c r="AB219" i="105"/>
  <c r="AD218" i="105"/>
  <c r="AC218" i="105"/>
  <c r="AB218" i="105"/>
  <c r="AB198" i="105"/>
  <c r="AB197" i="105"/>
  <c r="AB196" i="105"/>
  <c r="AB195" i="105"/>
  <c r="AB194" i="105"/>
  <c r="AD187" i="105"/>
  <c r="AC187" i="105"/>
  <c r="AB187" i="105"/>
  <c r="E182" i="105"/>
  <c r="C182" i="105"/>
  <c r="E181" i="105"/>
  <c r="D181" i="105"/>
  <c r="D182" i="105" s="1"/>
  <c r="C181" i="105"/>
  <c r="E180" i="105"/>
  <c r="D180" i="105"/>
  <c r="C180" i="105"/>
  <c r="E166" i="105"/>
  <c r="D166" i="105"/>
  <c r="C166" i="105"/>
  <c r="AB161" i="105"/>
  <c r="AB160" i="105"/>
  <c r="AB159" i="105"/>
  <c r="AB158" i="105"/>
  <c r="AB157" i="105"/>
  <c r="AB156" i="105"/>
  <c r="AB155" i="105"/>
  <c r="AB154" i="105"/>
  <c r="AB153" i="105"/>
  <c r="AB152" i="105"/>
  <c r="AB151" i="105"/>
  <c r="AB150" i="105"/>
  <c r="AB149" i="105"/>
  <c r="AB116" i="105"/>
  <c r="AB115" i="105"/>
  <c r="AB111" i="105"/>
  <c r="AB110" i="105"/>
  <c r="AB109" i="105"/>
  <c r="AB108" i="105"/>
  <c r="AB104" i="105"/>
  <c r="AB102" i="105"/>
  <c r="AC98" i="105"/>
  <c r="AB98" i="105"/>
  <c r="AC97" i="105"/>
  <c r="AB97" i="105"/>
  <c r="AC96" i="105"/>
  <c r="AB96" i="105"/>
  <c r="AC95" i="105"/>
  <c r="AB95" i="105"/>
  <c r="AC94" i="105"/>
  <c r="AB94" i="105"/>
  <c r="AC93" i="105"/>
  <c r="AB93" i="105"/>
  <c r="AC92" i="105"/>
  <c r="AB92" i="105"/>
  <c r="AC91" i="105"/>
  <c r="AB91" i="105"/>
  <c r="AD68" i="105"/>
  <c r="AD67" i="105"/>
  <c r="AC67" i="105"/>
  <c r="AB67" i="105"/>
  <c r="AD66" i="105"/>
  <c r="AC66" i="105"/>
  <c r="AB66" i="105"/>
  <c r="AD64" i="105"/>
  <c r="AC64" i="105"/>
  <c r="AB64" i="105"/>
  <c r="AD62" i="105"/>
  <c r="AC62" i="105"/>
  <c r="AB62" i="105"/>
  <c r="AD61" i="105"/>
  <c r="AD60" i="105"/>
  <c r="AD59" i="105"/>
  <c r="AD57" i="105"/>
  <c r="AC57" i="105"/>
  <c r="AB57" i="105"/>
  <c r="AD56" i="105"/>
  <c r="AD55" i="105"/>
  <c r="AD54" i="105"/>
  <c r="AD53" i="105"/>
  <c r="AD52" i="105"/>
  <c r="AD50" i="105"/>
  <c r="AD42" i="105"/>
  <c r="AB42" i="105"/>
  <c r="AD38" i="105"/>
  <c r="AD37" i="105"/>
  <c r="AD36" i="105"/>
  <c r="AD35" i="105"/>
  <c r="AJ33" i="105"/>
  <c r="AD33" i="105"/>
  <c r="AB33" i="105"/>
  <c r="AD29" i="105"/>
  <c r="AB29" i="105"/>
  <c r="AD27" i="105"/>
  <c r="AB27" i="105"/>
  <c r="AD25" i="105"/>
  <c r="AB25" i="105"/>
  <c r="AD23" i="105"/>
  <c r="AB23" i="105"/>
  <c r="AD21" i="105"/>
  <c r="AB21" i="105"/>
  <c r="AD19" i="105"/>
  <c r="AB19" i="105"/>
  <c r="AD17" i="105"/>
  <c r="AB17" i="105"/>
  <c r="E9" i="105"/>
  <c r="AD43" i="105" s="1"/>
  <c r="D9" i="105"/>
  <c r="AC42" i="105" s="1"/>
  <c r="C9" i="105"/>
  <c r="AB43" i="105" s="1"/>
  <c r="A3" i="105"/>
  <c r="F3" i="105" s="1"/>
  <c r="AB297" i="104"/>
  <c r="AB296" i="104"/>
  <c r="AD284" i="104"/>
  <c r="AD283" i="104"/>
  <c r="AB271" i="104"/>
  <c r="AB270" i="104"/>
  <c r="AB269" i="104"/>
  <c r="AD261" i="104"/>
  <c r="AD252" i="104"/>
  <c r="AC252" i="104"/>
  <c r="AB252" i="104"/>
  <c r="AB250" i="104"/>
  <c r="AB249" i="104"/>
  <c r="AD247" i="104"/>
  <c r="AC247" i="104"/>
  <c r="AB247" i="104"/>
  <c r="AD246" i="104"/>
  <c r="AC246" i="104"/>
  <c r="AB246" i="104"/>
  <c r="AC223" i="104"/>
  <c r="AB223" i="104"/>
  <c r="AC221" i="104"/>
  <c r="AB221" i="104"/>
  <c r="AC220" i="104"/>
  <c r="AB220" i="104"/>
  <c r="AD219" i="104"/>
  <c r="AC219" i="104"/>
  <c r="AB219" i="104"/>
  <c r="AD218" i="104"/>
  <c r="AC218" i="104"/>
  <c r="AB218" i="104"/>
  <c r="AB198" i="104"/>
  <c r="AB197" i="104"/>
  <c r="AB196" i="104"/>
  <c r="AB195" i="104"/>
  <c r="AB194" i="104"/>
  <c r="AD187" i="104"/>
  <c r="AC187" i="104"/>
  <c r="AB187" i="104"/>
  <c r="E182" i="104"/>
  <c r="C182" i="104"/>
  <c r="E181" i="104"/>
  <c r="D181" i="104"/>
  <c r="D182" i="104" s="1"/>
  <c r="C181" i="104"/>
  <c r="E180" i="104"/>
  <c r="D180" i="104"/>
  <c r="C180" i="104"/>
  <c r="E166" i="104"/>
  <c r="D166" i="104"/>
  <c r="C166" i="104"/>
  <c r="AB161" i="104"/>
  <c r="AB160" i="104"/>
  <c r="AB159" i="104"/>
  <c r="AB158" i="104"/>
  <c r="AB157" i="104"/>
  <c r="AB156" i="104"/>
  <c r="AB155" i="104"/>
  <c r="AB154" i="104"/>
  <c r="AB153" i="104"/>
  <c r="AB152" i="104"/>
  <c r="AB151" i="104"/>
  <c r="AB150" i="104"/>
  <c r="AB149" i="104"/>
  <c r="AB116" i="104"/>
  <c r="AB115" i="104"/>
  <c r="AB111" i="104"/>
  <c r="AB110" i="104"/>
  <c r="AB109" i="104"/>
  <c r="AB108" i="104"/>
  <c r="AB104" i="104"/>
  <c r="AB102" i="104"/>
  <c r="AC98" i="104"/>
  <c r="AB98" i="104"/>
  <c r="AC97" i="104"/>
  <c r="AB97" i="104"/>
  <c r="AC96" i="104"/>
  <c r="AB96" i="104"/>
  <c r="AC95" i="104"/>
  <c r="AB95" i="104"/>
  <c r="AC94" i="104"/>
  <c r="AB94" i="104"/>
  <c r="AC93" i="104"/>
  <c r="AB93" i="104"/>
  <c r="AC92" i="104"/>
  <c r="AB92" i="104"/>
  <c r="AC91" i="104"/>
  <c r="AB91" i="104"/>
  <c r="AD68" i="104"/>
  <c r="AD67" i="104"/>
  <c r="AC67" i="104"/>
  <c r="AB67" i="104"/>
  <c r="AD66" i="104"/>
  <c r="AC66" i="104"/>
  <c r="AB66" i="104"/>
  <c r="AD64" i="104"/>
  <c r="AC64" i="104"/>
  <c r="AB64" i="104"/>
  <c r="AD62" i="104"/>
  <c r="AC62" i="104"/>
  <c r="AB62" i="104"/>
  <c r="AD61" i="104"/>
  <c r="AD60" i="104"/>
  <c r="AD59" i="104"/>
  <c r="AD57" i="104"/>
  <c r="AC57" i="104"/>
  <c r="AB57" i="104"/>
  <c r="AD56" i="104"/>
  <c r="AD55" i="104"/>
  <c r="AD54" i="104"/>
  <c r="AD53" i="104"/>
  <c r="AD52" i="104"/>
  <c r="AD50" i="104"/>
  <c r="AD38" i="104"/>
  <c r="AD37" i="104"/>
  <c r="AD36" i="104"/>
  <c r="AD35" i="104"/>
  <c r="E9" i="104"/>
  <c r="AD42" i="104" s="1"/>
  <c r="D9" i="104"/>
  <c r="C9" i="104"/>
  <c r="A3" i="104"/>
  <c r="F3" i="104" s="1"/>
  <c r="AB297" i="103"/>
  <c r="AB296" i="103"/>
  <c r="AD284" i="103"/>
  <c r="AD283" i="103"/>
  <c r="AB271" i="103"/>
  <c r="AB270" i="103"/>
  <c r="AB269" i="103"/>
  <c r="AD261" i="103"/>
  <c r="AD252" i="103"/>
  <c r="AC252" i="103"/>
  <c r="AB252" i="103"/>
  <c r="AB250" i="103"/>
  <c r="AB249" i="103"/>
  <c r="AD247" i="103"/>
  <c r="AC247" i="103"/>
  <c r="AB247" i="103"/>
  <c r="AD246" i="103"/>
  <c r="AC246" i="103"/>
  <c r="AB246" i="103"/>
  <c r="AC223" i="103"/>
  <c r="AB223" i="103"/>
  <c r="AC221" i="103"/>
  <c r="AB221" i="103"/>
  <c r="AC220" i="103"/>
  <c r="AB220" i="103"/>
  <c r="AD219" i="103"/>
  <c r="AC219" i="103"/>
  <c r="AB219" i="103"/>
  <c r="AD218" i="103"/>
  <c r="AC218" i="103"/>
  <c r="AB218" i="103"/>
  <c r="AB198" i="103"/>
  <c r="AB197" i="103"/>
  <c r="AB196" i="103"/>
  <c r="AB195" i="103"/>
  <c r="AB194" i="103"/>
  <c r="AD187" i="103"/>
  <c r="AC187" i="103"/>
  <c r="AB187" i="103"/>
  <c r="E182" i="103"/>
  <c r="C182" i="103"/>
  <c r="E181" i="103"/>
  <c r="D181" i="103"/>
  <c r="D182" i="103" s="1"/>
  <c r="C181" i="103"/>
  <c r="E180" i="103"/>
  <c r="D180" i="103"/>
  <c r="C180" i="103"/>
  <c r="E166" i="103"/>
  <c r="D166" i="103"/>
  <c r="C166" i="103"/>
  <c r="AB161" i="103"/>
  <c r="AB160" i="103"/>
  <c r="AB159" i="103"/>
  <c r="AB158" i="103"/>
  <c r="AB157" i="103"/>
  <c r="AB156" i="103"/>
  <c r="AB155" i="103"/>
  <c r="AB154" i="103"/>
  <c r="AB153" i="103"/>
  <c r="AB152" i="103"/>
  <c r="AB151" i="103"/>
  <c r="AB150" i="103"/>
  <c r="AB149" i="103"/>
  <c r="AB116" i="103"/>
  <c r="AB115" i="103"/>
  <c r="AB111" i="103"/>
  <c r="AB110" i="103"/>
  <c r="AB109" i="103"/>
  <c r="AB108" i="103"/>
  <c r="AB104" i="103"/>
  <c r="AB102" i="103"/>
  <c r="AC98" i="103"/>
  <c r="AB98" i="103"/>
  <c r="AC97" i="103"/>
  <c r="AB97" i="103"/>
  <c r="AC96" i="103"/>
  <c r="AB96" i="103"/>
  <c r="AC95" i="103"/>
  <c r="AB95" i="103"/>
  <c r="AC94" i="103"/>
  <c r="AB94" i="103"/>
  <c r="AC93" i="103"/>
  <c r="AB93" i="103"/>
  <c r="AC92" i="103"/>
  <c r="AB92" i="103"/>
  <c r="AC91" i="103"/>
  <c r="AB91" i="103"/>
  <c r="AD68" i="103"/>
  <c r="AD67" i="103"/>
  <c r="AC67" i="103"/>
  <c r="AB67" i="103"/>
  <c r="AD66" i="103"/>
  <c r="AC66" i="103"/>
  <c r="AB66" i="103"/>
  <c r="AD64" i="103"/>
  <c r="AC64" i="103"/>
  <c r="AB64" i="103"/>
  <c r="AD62" i="103"/>
  <c r="AC62" i="103"/>
  <c r="AB62" i="103"/>
  <c r="AD61" i="103"/>
  <c r="AD60" i="103"/>
  <c r="AD59" i="103"/>
  <c r="AD57" i="103"/>
  <c r="AC57" i="103"/>
  <c r="AB57" i="103"/>
  <c r="AD56" i="103"/>
  <c r="AD55" i="103"/>
  <c r="AD54" i="103"/>
  <c r="AD53" i="103"/>
  <c r="AD52" i="103"/>
  <c r="AD50" i="103"/>
  <c r="AD42" i="103"/>
  <c r="AB42" i="103"/>
  <c r="AD38" i="103"/>
  <c r="AD37" i="103"/>
  <c r="AD36" i="103"/>
  <c r="AD35" i="103"/>
  <c r="AJ33" i="103"/>
  <c r="AD33" i="103"/>
  <c r="AB33" i="103"/>
  <c r="AD29" i="103"/>
  <c r="AB29" i="103"/>
  <c r="AD27" i="103"/>
  <c r="AB27" i="103"/>
  <c r="AD25" i="103"/>
  <c r="AB25" i="103"/>
  <c r="AD23" i="103"/>
  <c r="AB23" i="103"/>
  <c r="AD21" i="103"/>
  <c r="AB21" i="103"/>
  <c r="AD19" i="103"/>
  <c r="AB19" i="103"/>
  <c r="AD17" i="103"/>
  <c r="AB17" i="103"/>
  <c r="E9" i="103"/>
  <c r="AD43" i="103" s="1"/>
  <c r="D9" i="103"/>
  <c r="AC43" i="103" s="1"/>
  <c r="C9" i="103"/>
  <c r="AB43" i="103" s="1"/>
  <c r="A3" i="103"/>
  <c r="B3" i="103" s="1"/>
  <c r="AB297" i="102"/>
  <c r="AB296" i="102"/>
  <c r="AD284" i="102"/>
  <c r="AD283" i="102"/>
  <c r="AB271" i="102"/>
  <c r="AB270" i="102"/>
  <c r="AB269" i="102"/>
  <c r="AD261" i="102"/>
  <c r="AD252" i="102"/>
  <c r="AC252" i="102"/>
  <c r="AB252" i="102"/>
  <c r="AB250" i="102"/>
  <c r="AB249" i="102"/>
  <c r="AD247" i="102"/>
  <c r="AC247" i="102"/>
  <c r="AB247" i="102"/>
  <c r="AD246" i="102"/>
  <c r="AC246" i="102"/>
  <c r="AB246" i="102"/>
  <c r="AC223" i="102"/>
  <c r="AB223" i="102"/>
  <c r="AC221" i="102"/>
  <c r="AB221" i="102"/>
  <c r="AC220" i="102"/>
  <c r="AB220" i="102"/>
  <c r="AD219" i="102"/>
  <c r="AC219" i="102"/>
  <c r="AB219" i="102"/>
  <c r="AD218" i="102"/>
  <c r="AC218" i="102"/>
  <c r="AB218" i="102"/>
  <c r="AB198" i="102"/>
  <c r="AB197" i="102"/>
  <c r="AB196" i="102"/>
  <c r="AB195" i="102"/>
  <c r="AB194" i="102"/>
  <c r="AD187" i="102"/>
  <c r="AC187" i="102"/>
  <c r="AB187" i="102"/>
  <c r="D182" i="102"/>
  <c r="E181" i="102"/>
  <c r="E182" i="102" s="1"/>
  <c r="D181" i="102"/>
  <c r="C181" i="102"/>
  <c r="C182" i="102" s="1"/>
  <c r="E180" i="102"/>
  <c r="D180" i="102"/>
  <c r="C180" i="102"/>
  <c r="E166" i="102"/>
  <c r="D166" i="102"/>
  <c r="C166" i="102"/>
  <c r="AB161" i="102"/>
  <c r="AB160" i="102"/>
  <c r="AB159" i="102"/>
  <c r="AB158" i="102"/>
  <c r="AB157" i="102"/>
  <c r="AB156" i="102"/>
  <c r="AB155" i="102"/>
  <c r="AB154" i="102"/>
  <c r="AB153" i="102"/>
  <c r="AB152" i="102"/>
  <c r="AB151" i="102"/>
  <c r="AB150" i="102"/>
  <c r="AB149" i="102"/>
  <c r="AB116" i="102"/>
  <c r="AB115" i="102"/>
  <c r="AB111" i="102"/>
  <c r="AB110" i="102"/>
  <c r="AB109" i="102"/>
  <c r="AB108" i="102"/>
  <c r="AB104" i="102"/>
  <c r="AB102" i="102"/>
  <c r="AC98" i="102"/>
  <c r="AB98" i="102"/>
  <c r="AC97" i="102"/>
  <c r="AB97" i="102"/>
  <c r="AC96" i="102"/>
  <c r="AB96" i="102"/>
  <c r="AC95" i="102"/>
  <c r="AB95" i="102"/>
  <c r="AC94" i="102"/>
  <c r="AB94" i="102"/>
  <c r="AC93" i="102"/>
  <c r="AB93" i="102"/>
  <c r="AC92" i="102"/>
  <c r="AB92" i="102"/>
  <c r="AC91" i="102"/>
  <c r="AB91" i="102"/>
  <c r="AD68" i="102"/>
  <c r="AD67" i="102"/>
  <c r="AC67" i="102"/>
  <c r="AB67" i="102"/>
  <c r="AD66" i="102"/>
  <c r="AC66" i="102"/>
  <c r="AB66" i="102"/>
  <c r="AD64" i="102"/>
  <c r="AC64" i="102"/>
  <c r="AB64" i="102"/>
  <c r="AD62" i="102"/>
  <c r="AC62" i="102"/>
  <c r="AB62" i="102"/>
  <c r="AD61" i="102"/>
  <c r="AD60" i="102"/>
  <c r="AD59" i="102"/>
  <c r="AD57" i="102"/>
  <c r="AC57" i="102"/>
  <c r="AB57" i="102"/>
  <c r="AD56" i="102"/>
  <c r="AD55" i="102"/>
  <c r="AD54" i="102"/>
  <c r="AD53" i="102"/>
  <c r="AD52" i="102"/>
  <c r="AD50" i="102"/>
  <c r="AD38" i="102"/>
  <c r="AD37" i="102"/>
  <c r="AD36" i="102"/>
  <c r="AD35" i="102"/>
  <c r="AC33" i="102"/>
  <c r="AC29" i="102"/>
  <c r="AC27" i="102"/>
  <c r="AC25" i="102"/>
  <c r="AC23" i="102"/>
  <c r="AC21" i="102"/>
  <c r="AC19" i="102"/>
  <c r="AC17" i="102"/>
  <c r="E9" i="102"/>
  <c r="AD43" i="102" s="1"/>
  <c r="D9" i="102"/>
  <c r="AC42" i="102" s="1"/>
  <c r="C9" i="102"/>
  <c r="AB43" i="102" s="1"/>
  <c r="A3" i="102"/>
  <c r="F3" i="102" s="1"/>
  <c r="AB297" i="101"/>
  <c r="AB296" i="101"/>
  <c r="AD284" i="101"/>
  <c r="AD283" i="101"/>
  <c r="AB271" i="101"/>
  <c r="AB270" i="101"/>
  <c r="AB269" i="101"/>
  <c r="AD261" i="101"/>
  <c r="AD252" i="101"/>
  <c r="AC252" i="101"/>
  <c r="AB252" i="101"/>
  <c r="AB250" i="101"/>
  <c r="AB249" i="101"/>
  <c r="AD247" i="101"/>
  <c r="AC247" i="101"/>
  <c r="AB247" i="101"/>
  <c r="AD246" i="101"/>
  <c r="AC246" i="101"/>
  <c r="AB246" i="101"/>
  <c r="AC223" i="101"/>
  <c r="AB223" i="101"/>
  <c r="AC221" i="101"/>
  <c r="AB221" i="101"/>
  <c r="AC220" i="101"/>
  <c r="AB220" i="101"/>
  <c r="AD219" i="101"/>
  <c r="AC219" i="101"/>
  <c r="AB219" i="101"/>
  <c r="AD218" i="101"/>
  <c r="AC218" i="101"/>
  <c r="AB218" i="101"/>
  <c r="AB198" i="101"/>
  <c r="AB197" i="101"/>
  <c r="AB196" i="101"/>
  <c r="AB195" i="101"/>
  <c r="AB194" i="101"/>
  <c r="AD187" i="101"/>
  <c r="AC187" i="101"/>
  <c r="AB187" i="101"/>
  <c r="E182" i="101"/>
  <c r="C182" i="101"/>
  <c r="E181" i="101"/>
  <c r="D181" i="101"/>
  <c r="D182" i="101" s="1"/>
  <c r="C181" i="101"/>
  <c r="E180" i="101"/>
  <c r="D180" i="101"/>
  <c r="C180" i="101"/>
  <c r="E166" i="101"/>
  <c r="D166" i="101"/>
  <c r="C166" i="101"/>
  <c r="AB161" i="101"/>
  <c r="AB160" i="101"/>
  <c r="AB159" i="101"/>
  <c r="AB158" i="101"/>
  <c r="AB157" i="101"/>
  <c r="AB156" i="101"/>
  <c r="AB155" i="101"/>
  <c r="AB154" i="101"/>
  <c r="AB153" i="101"/>
  <c r="AB152" i="101"/>
  <c r="AB151" i="101"/>
  <c r="AB150" i="101"/>
  <c r="AB149" i="101"/>
  <c r="AB116" i="101"/>
  <c r="AB115" i="101"/>
  <c r="AB111" i="101"/>
  <c r="AB110" i="101"/>
  <c r="AB109" i="101"/>
  <c r="AB108" i="101"/>
  <c r="AB104" i="101"/>
  <c r="AB102" i="101"/>
  <c r="AC98" i="101"/>
  <c r="AB98" i="101"/>
  <c r="AC97" i="101"/>
  <c r="AB97" i="101"/>
  <c r="AC96" i="101"/>
  <c r="AB96" i="101"/>
  <c r="AC95" i="101"/>
  <c r="AB95" i="101"/>
  <c r="AC94" i="101"/>
  <c r="AB94" i="101"/>
  <c r="AC93" i="101"/>
  <c r="AB93" i="101"/>
  <c r="AC92" i="101"/>
  <c r="AB92" i="101"/>
  <c r="AC91" i="101"/>
  <c r="AB91" i="101"/>
  <c r="AD68" i="101"/>
  <c r="AD67" i="101"/>
  <c r="AC67" i="101"/>
  <c r="AB67" i="101"/>
  <c r="AD66" i="101"/>
  <c r="AC66" i="101"/>
  <c r="AB66" i="101"/>
  <c r="AD64" i="101"/>
  <c r="AC64" i="101"/>
  <c r="AB64" i="101"/>
  <c r="AD62" i="101"/>
  <c r="AC62" i="101"/>
  <c r="AB62" i="101"/>
  <c r="AD61" i="101"/>
  <c r="AD60" i="101"/>
  <c r="AD59" i="101"/>
  <c r="AD57" i="101"/>
  <c r="AC57" i="101"/>
  <c r="AB57" i="101"/>
  <c r="AD56" i="101"/>
  <c r="AD55" i="101"/>
  <c r="AD54" i="101"/>
  <c r="AD53" i="101"/>
  <c r="AD52" i="101"/>
  <c r="AD50" i="101"/>
  <c r="AD42" i="101"/>
  <c r="AB42" i="101"/>
  <c r="AD38" i="101"/>
  <c r="AD37" i="101"/>
  <c r="AD36" i="101"/>
  <c r="AD35" i="101"/>
  <c r="AJ33" i="101"/>
  <c r="AD33" i="101"/>
  <c r="AB33" i="101"/>
  <c r="AD29" i="101"/>
  <c r="AB29" i="101"/>
  <c r="AD27" i="101"/>
  <c r="AB27" i="101"/>
  <c r="AD25" i="101"/>
  <c r="AB25" i="101"/>
  <c r="AD23" i="101"/>
  <c r="AB23" i="101"/>
  <c r="AD21" i="101"/>
  <c r="AB21" i="101"/>
  <c r="AD19" i="101"/>
  <c r="AB19" i="101"/>
  <c r="AD17" i="101"/>
  <c r="AB17" i="101"/>
  <c r="E9" i="101"/>
  <c r="AD43" i="101" s="1"/>
  <c r="D9" i="101"/>
  <c r="AC43" i="101" s="1"/>
  <c r="C9" i="101"/>
  <c r="AB43" i="101" s="1"/>
  <c r="A3" i="101"/>
  <c r="F3" i="101" s="1"/>
  <c r="AB297" i="100"/>
  <c r="AB296" i="100"/>
  <c r="AD284" i="100"/>
  <c r="AD283" i="100"/>
  <c r="AB271" i="100"/>
  <c r="AB270" i="100"/>
  <c r="AB269" i="100"/>
  <c r="AD261" i="100"/>
  <c r="AD252" i="100"/>
  <c r="AC252" i="100"/>
  <c r="AB252" i="100"/>
  <c r="AB250" i="100"/>
  <c r="AB249" i="100"/>
  <c r="AD247" i="100"/>
  <c r="AC247" i="100"/>
  <c r="AB247" i="100"/>
  <c r="AD246" i="100"/>
  <c r="AC246" i="100"/>
  <c r="AB246" i="100"/>
  <c r="AC223" i="100"/>
  <c r="AB223" i="100"/>
  <c r="AC221" i="100"/>
  <c r="AB221" i="100"/>
  <c r="AC220" i="100"/>
  <c r="AB220" i="100"/>
  <c r="AD219" i="100"/>
  <c r="AC219" i="100"/>
  <c r="AB219" i="100"/>
  <c r="AD218" i="100"/>
  <c r="AC218" i="100"/>
  <c r="AB218" i="100"/>
  <c r="AB198" i="100"/>
  <c r="AB197" i="100"/>
  <c r="AB196" i="100"/>
  <c r="AB195" i="100"/>
  <c r="AB194" i="100"/>
  <c r="AD187" i="100"/>
  <c r="AC187" i="100"/>
  <c r="AB187" i="100"/>
  <c r="D182" i="100"/>
  <c r="E181" i="100"/>
  <c r="E182" i="100" s="1"/>
  <c r="D181" i="100"/>
  <c r="C181" i="100"/>
  <c r="C182" i="100" s="1"/>
  <c r="E180" i="100"/>
  <c r="D180" i="100"/>
  <c r="C180" i="100"/>
  <c r="E166" i="100"/>
  <c r="D166" i="100"/>
  <c r="C166" i="100"/>
  <c r="AB161" i="100"/>
  <c r="AB160" i="100"/>
  <c r="AB159" i="100"/>
  <c r="AB158" i="100"/>
  <c r="AB157" i="100"/>
  <c r="AB156" i="100"/>
  <c r="AB155" i="100"/>
  <c r="AB154" i="100"/>
  <c r="AB153" i="100"/>
  <c r="AB152" i="100"/>
  <c r="AB151" i="100"/>
  <c r="AB150" i="100"/>
  <c r="AB149" i="100"/>
  <c r="AB116" i="100"/>
  <c r="AB115" i="100"/>
  <c r="AB111" i="100"/>
  <c r="AB110" i="100"/>
  <c r="AB109" i="100"/>
  <c r="AB108" i="100"/>
  <c r="AB104" i="100"/>
  <c r="AB102" i="100"/>
  <c r="AC98" i="100"/>
  <c r="AB98" i="100"/>
  <c r="AC97" i="100"/>
  <c r="AB97" i="100"/>
  <c r="AC96" i="100"/>
  <c r="AB96" i="100"/>
  <c r="AC95" i="100"/>
  <c r="AB95" i="100"/>
  <c r="AC94" i="100"/>
  <c r="AB94" i="100"/>
  <c r="AC93" i="100"/>
  <c r="AB93" i="100"/>
  <c r="AC92" i="100"/>
  <c r="AB92" i="100"/>
  <c r="AC91" i="100"/>
  <c r="AB91" i="100"/>
  <c r="AD68" i="100"/>
  <c r="AD67" i="100"/>
  <c r="AC67" i="100"/>
  <c r="AB67" i="100"/>
  <c r="AD66" i="100"/>
  <c r="AC66" i="100"/>
  <c r="AB66" i="100"/>
  <c r="AD64" i="100"/>
  <c r="AC64" i="100"/>
  <c r="AB64" i="100"/>
  <c r="AD62" i="100"/>
  <c r="AC62" i="100"/>
  <c r="AB62" i="100"/>
  <c r="AD61" i="100"/>
  <c r="AD60" i="100"/>
  <c r="AD59" i="100"/>
  <c r="AD57" i="100"/>
  <c r="AC57" i="100"/>
  <c r="AB57" i="100"/>
  <c r="AD56" i="100"/>
  <c r="AD55" i="100"/>
  <c r="AD54" i="100"/>
  <c r="AD53" i="100"/>
  <c r="AD52" i="100"/>
  <c r="AD50" i="100"/>
  <c r="AD38" i="100"/>
  <c r="AD37" i="100"/>
  <c r="AD36" i="100"/>
  <c r="AD35" i="100"/>
  <c r="AD34" i="100"/>
  <c r="AD28" i="100"/>
  <c r="AB26" i="100"/>
  <c r="AD24" i="100"/>
  <c r="AD23" i="100"/>
  <c r="AB23" i="100"/>
  <c r="AD21" i="100"/>
  <c r="AB21" i="100"/>
  <c r="AD19" i="100"/>
  <c r="AB19" i="100"/>
  <c r="AD17" i="100"/>
  <c r="AB17" i="100"/>
  <c r="E9" i="100"/>
  <c r="D9" i="100"/>
  <c r="AC42" i="100" s="1"/>
  <c r="C9" i="100"/>
  <c r="A3" i="100"/>
  <c r="B3" i="100" s="1"/>
  <c r="AB297" i="99"/>
  <c r="AB296" i="99"/>
  <c r="AD284" i="99"/>
  <c r="AD283" i="99"/>
  <c r="AB271" i="99"/>
  <c r="AB270" i="99"/>
  <c r="AB269" i="99"/>
  <c r="AD261" i="99"/>
  <c r="AD252" i="99"/>
  <c r="AC252" i="99"/>
  <c r="AB252" i="99"/>
  <c r="AB250" i="99"/>
  <c r="AB249" i="99"/>
  <c r="AD247" i="99"/>
  <c r="AC247" i="99"/>
  <c r="AB247" i="99"/>
  <c r="AD246" i="99"/>
  <c r="AC246" i="99"/>
  <c r="AB246" i="99"/>
  <c r="AC223" i="99"/>
  <c r="AB223" i="99"/>
  <c r="AC221" i="99"/>
  <c r="AB221" i="99"/>
  <c r="AC220" i="99"/>
  <c r="AB220" i="99"/>
  <c r="AD219" i="99"/>
  <c r="AC219" i="99"/>
  <c r="AB219" i="99"/>
  <c r="AD218" i="99"/>
  <c r="AC218" i="99"/>
  <c r="AB218" i="99"/>
  <c r="AB198" i="99"/>
  <c r="AB197" i="99"/>
  <c r="AB196" i="99"/>
  <c r="AB195" i="99"/>
  <c r="AB194" i="99"/>
  <c r="AD187" i="99"/>
  <c r="AC187" i="99"/>
  <c r="AB187" i="99"/>
  <c r="E182" i="99"/>
  <c r="C182" i="99"/>
  <c r="E181" i="99"/>
  <c r="D181" i="99"/>
  <c r="D182" i="99" s="1"/>
  <c r="C181" i="99"/>
  <c r="E180" i="99"/>
  <c r="D180" i="99"/>
  <c r="C180" i="99"/>
  <c r="E166" i="99"/>
  <c r="D166" i="99"/>
  <c r="C166" i="99"/>
  <c r="AB161" i="99"/>
  <c r="AB160" i="99"/>
  <c r="AB159" i="99"/>
  <c r="AB158" i="99"/>
  <c r="AB157" i="99"/>
  <c r="AB156" i="99"/>
  <c r="AB155" i="99"/>
  <c r="AB154" i="99"/>
  <c r="AB153" i="99"/>
  <c r="AB152" i="99"/>
  <c r="AB151" i="99"/>
  <c r="AB150" i="99"/>
  <c r="AB149" i="99"/>
  <c r="AB116" i="99"/>
  <c r="AB115" i="99"/>
  <c r="AB111" i="99"/>
  <c r="AB110" i="99"/>
  <c r="AB109" i="99"/>
  <c r="AB108" i="99"/>
  <c r="AB104" i="99"/>
  <c r="AB102" i="99"/>
  <c r="AC98" i="99"/>
  <c r="AB98" i="99"/>
  <c r="AC97" i="99"/>
  <c r="AB97" i="99"/>
  <c r="AC96" i="99"/>
  <c r="AB96" i="99"/>
  <c r="AC95" i="99"/>
  <c r="AB95" i="99"/>
  <c r="AC94" i="99"/>
  <c r="AB94" i="99"/>
  <c r="AC93" i="99"/>
  <c r="AB93" i="99"/>
  <c r="AC92" i="99"/>
  <c r="AB92" i="99"/>
  <c r="AC91" i="99"/>
  <c r="AB91" i="99"/>
  <c r="AD68" i="99"/>
  <c r="AD67" i="99"/>
  <c r="AC67" i="99"/>
  <c r="AB67" i="99"/>
  <c r="AD66" i="99"/>
  <c r="AC66" i="99"/>
  <c r="AB66" i="99"/>
  <c r="AD64" i="99"/>
  <c r="AC64" i="99"/>
  <c r="AB64" i="99"/>
  <c r="AD62" i="99"/>
  <c r="AC62" i="99"/>
  <c r="AB62" i="99"/>
  <c r="AD61" i="99"/>
  <c r="AD60" i="99"/>
  <c r="AD59" i="99"/>
  <c r="AD57" i="99"/>
  <c r="AC57" i="99"/>
  <c r="AB57" i="99"/>
  <c r="AD56" i="99"/>
  <c r="AD55" i="99"/>
  <c r="AD54" i="99"/>
  <c r="AD53" i="99"/>
  <c r="AD52" i="99"/>
  <c r="AD50" i="99"/>
  <c r="AD38" i="99"/>
  <c r="AD37" i="99"/>
  <c r="AD36" i="99"/>
  <c r="AD35" i="99"/>
  <c r="AD21" i="99"/>
  <c r="AB21" i="99"/>
  <c r="AD19" i="99"/>
  <c r="AB19" i="99"/>
  <c r="AD17" i="99"/>
  <c r="AB17" i="99"/>
  <c r="E9" i="99"/>
  <c r="AD43" i="99" s="1"/>
  <c r="D9" i="99"/>
  <c r="AC42" i="99" s="1"/>
  <c r="C9" i="99"/>
  <c r="AB43" i="99" s="1"/>
  <c r="A3" i="99"/>
  <c r="F3" i="99" s="1"/>
  <c r="AB297" i="98"/>
  <c r="AB296" i="98"/>
  <c r="AD284" i="98"/>
  <c r="AD283" i="98"/>
  <c r="AB271" i="98"/>
  <c r="AB270" i="98"/>
  <c r="AB269" i="98"/>
  <c r="AD261" i="98"/>
  <c r="AD252" i="98"/>
  <c r="AC252" i="98"/>
  <c r="AB252" i="98"/>
  <c r="AB250" i="98"/>
  <c r="AB249" i="98"/>
  <c r="AD247" i="98"/>
  <c r="AC247" i="98"/>
  <c r="AB247" i="98"/>
  <c r="AD246" i="98"/>
  <c r="AC246" i="98"/>
  <c r="AB246" i="98"/>
  <c r="AC223" i="98"/>
  <c r="AB223" i="98"/>
  <c r="AC221" i="98"/>
  <c r="AB221" i="98"/>
  <c r="AC220" i="98"/>
  <c r="AB220" i="98"/>
  <c r="AD219" i="98"/>
  <c r="AC219" i="98"/>
  <c r="AB219" i="98"/>
  <c r="AD218" i="98"/>
  <c r="AC218" i="98"/>
  <c r="AB218" i="98"/>
  <c r="AB198" i="98"/>
  <c r="AB197" i="98"/>
  <c r="AB196" i="98"/>
  <c r="AB195" i="98"/>
  <c r="AB194" i="98"/>
  <c r="AD187" i="98"/>
  <c r="AC187" i="98"/>
  <c r="AB187" i="98"/>
  <c r="E182" i="98"/>
  <c r="C182" i="98"/>
  <c r="E181" i="98"/>
  <c r="D181" i="98"/>
  <c r="D182" i="98" s="1"/>
  <c r="C181" i="98"/>
  <c r="E180" i="98"/>
  <c r="D180" i="98"/>
  <c r="C180" i="98"/>
  <c r="E166" i="98"/>
  <c r="D166" i="98"/>
  <c r="C166" i="98"/>
  <c r="AB161" i="98"/>
  <c r="AB160" i="98"/>
  <c r="AB159" i="98"/>
  <c r="AB158" i="98"/>
  <c r="AB157" i="98"/>
  <c r="AB156" i="98"/>
  <c r="AB155" i="98"/>
  <c r="AB154" i="98"/>
  <c r="AB153" i="98"/>
  <c r="AB152" i="98"/>
  <c r="AB151" i="98"/>
  <c r="AB150" i="98"/>
  <c r="AB149" i="98"/>
  <c r="AB116" i="98"/>
  <c r="AB115" i="98"/>
  <c r="AB111" i="98"/>
  <c r="AB110" i="98"/>
  <c r="AB109" i="98"/>
  <c r="AB108" i="98"/>
  <c r="AB104" i="98"/>
  <c r="AB102" i="98"/>
  <c r="AC98" i="98"/>
  <c r="AB98" i="98"/>
  <c r="AC97" i="98"/>
  <c r="AB97" i="98"/>
  <c r="AC96" i="98"/>
  <c r="AB96" i="98"/>
  <c r="AC95" i="98"/>
  <c r="AB95" i="98"/>
  <c r="AC94" i="98"/>
  <c r="AB94" i="98"/>
  <c r="AC93" i="98"/>
  <c r="AB93" i="98"/>
  <c r="AC92" i="98"/>
  <c r="AB92" i="98"/>
  <c r="AC91" i="98"/>
  <c r="AB91" i="98"/>
  <c r="AD68" i="98"/>
  <c r="AD67" i="98"/>
  <c r="AC67" i="98"/>
  <c r="AB67" i="98"/>
  <c r="AD66" i="98"/>
  <c r="AC66" i="98"/>
  <c r="AB66" i="98"/>
  <c r="AD64" i="98"/>
  <c r="AC64" i="98"/>
  <c r="AB64" i="98"/>
  <c r="AD62" i="98"/>
  <c r="AC62" i="98"/>
  <c r="AB62" i="98"/>
  <c r="AD61" i="98"/>
  <c r="AD60" i="98"/>
  <c r="AD59" i="98"/>
  <c r="AD57" i="98"/>
  <c r="AC57" i="98"/>
  <c r="AB57" i="98"/>
  <c r="AD56" i="98"/>
  <c r="AD55" i="98"/>
  <c r="AD54" i="98"/>
  <c r="AD53" i="98"/>
  <c r="AD52" i="98"/>
  <c r="AD50" i="98"/>
  <c r="AD42" i="98"/>
  <c r="AB42" i="98"/>
  <c r="AD38" i="98"/>
  <c r="AD37" i="98"/>
  <c r="AD36" i="98"/>
  <c r="AD35" i="98"/>
  <c r="AJ33" i="98"/>
  <c r="AD33" i="98"/>
  <c r="AB33" i="98"/>
  <c r="AD29" i="98"/>
  <c r="AB29" i="98"/>
  <c r="AD27" i="98"/>
  <c r="AB27" i="98"/>
  <c r="AD25" i="98"/>
  <c r="AB25" i="98"/>
  <c r="AD23" i="98"/>
  <c r="AB23" i="98"/>
  <c r="AD21" i="98"/>
  <c r="AB21" i="98"/>
  <c r="AD19" i="98"/>
  <c r="AB19" i="98"/>
  <c r="AD17" i="98"/>
  <c r="AB17" i="98"/>
  <c r="E9" i="98"/>
  <c r="AD43" i="98" s="1"/>
  <c r="D9" i="98"/>
  <c r="AC43" i="98" s="1"/>
  <c r="C9" i="98"/>
  <c r="AB43" i="98" s="1"/>
  <c r="A3" i="98"/>
  <c r="B3" i="98" s="1"/>
  <c r="AB297" i="97"/>
  <c r="AB296" i="97"/>
  <c r="AD284" i="97"/>
  <c r="AD283" i="97"/>
  <c r="AB271" i="97"/>
  <c r="AB270" i="97"/>
  <c r="AB269" i="97"/>
  <c r="AD261" i="97"/>
  <c r="AD252" i="97"/>
  <c r="AC252" i="97"/>
  <c r="AB252" i="97"/>
  <c r="AB250" i="97"/>
  <c r="AB249" i="97"/>
  <c r="AD247" i="97"/>
  <c r="AC247" i="97"/>
  <c r="AB247" i="97"/>
  <c r="AD246" i="97"/>
  <c r="AC246" i="97"/>
  <c r="AB246" i="97"/>
  <c r="AC223" i="97"/>
  <c r="AB223" i="97"/>
  <c r="AC221" i="97"/>
  <c r="AB221" i="97"/>
  <c r="AC220" i="97"/>
  <c r="AB220" i="97"/>
  <c r="AD219" i="97"/>
  <c r="AC219" i="97"/>
  <c r="AB219" i="97"/>
  <c r="AD218" i="97"/>
  <c r="AC218" i="97"/>
  <c r="AB218" i="97"/>
  <c r="AB198" i="97"/>
  <c r="AB197" i="97"/>
  <c r="AB196" i="97"/>
  <c r="AB195" i="97"/>
  <c r="AB194" i="97"/>
  <c r="AD187" i="97"/>
  <c r="AC187" i="97"/>
  <c r="AB187" i="97"/>
  <c r="E182" i="97"/>
  <c r="C182" i="97"/>
  <c r="E181" i="97"/>
  <c r="D181" i="97"/>
  <c r="D182" i="97" s="1"/>
  <c r="C181" i="97"/>
  <c r="E180" i="97"/>
  <c r="D180" i="97"/>
  <c r="C180" i="97"/>
  <c r="E166" i="97"/>
  <c r="D166" i="97"/>
  <c r="C166" i="97"/>
  <c r="AB161" i="97"/>
  <c r="AB160" i="97"/>
  <c r="AB159" i="97"/>
  <c r="AB158" i="97"/>
  <c r="AB157" i="97"/>
  <c r="AB156" i="97"/>
  <c r="AB155" i="97"/>
  <c r="AB154" i="97"/>
  <c r="AB153" i="97"/>
  <c r="AB152" i="97"/>
  <c r="AB151" i="97"/>
  <c r="AB150" i="97"/>
  <c r="AB149" i="97"/>
  <c r="AB116" i="97"/>
  <c r="AB115" i="97"/>
  <c r="AB111" i="97"/>
  <c r="AB110" i="97"/>
  <c r="AB109" i="97"/>
  <c r="AB108" i="97"/>
  <c r="AB104" i="97"/>
  <c r="AB102" i="97"/>
  <c r="AC98" i="97"/>
  <c r="AB98" i="97"/>
  <c r="AC97" i="97"/>
  <c r="AB97" i="97"/>
  <c r="AC96" i="97"/>
  <c r="AB96" i="97"/>
  <c r="AC95" i="97"/>
  <c r="AB95" i="97"/>
  <c r="AC94" i="97"/>
  <c r="AB94" i="97"/>
  <c r="AC93" i="97"/>
  <c r="AB93" i="97"/>
  <c r="AC92" i="97"/>
  <c r="AB92" i="97"/>
  <c r="AC91" i="97"/>
  <c r="AB91" i="97"/>
  <c r="AD68" i="97"/>
  <c r="AD67" i="97"/>
  <c r="AC67" i="97"/>
  <c r="AB67" i="97"/>
  <c r="AD66" i="97"/>
  <c r="AC66" i="97"/>
  <c r="AB66" i="97"/>
  <c r="AD64" i="97"/>
  <c r="AC64" i="97"/>
  <c r="AB64" i="97"/>
  <c r="AD62" i="97"/>
  <c r="AC62" i="97"/>
  <c r="AB62" i="97"/>
  <c r="AD61" i="97"/>
  <c r="AD60" i="97"/>
  <c r="AD59" i="97"/>
  <c r="AD57" i="97"/>
  <c r="AC57" i="97"/>
  <c r="AB57" i="97"/>
  <c r="AD56" i="97"/>
  <c r="AD55" i="97"/>
  <c r="AD54" i="97"/>
  <c r="AD53" i="97"/>
  <c r="AD52" i="97"/>
  <c r="AD50" i="97"/>
  <c r="AD38" i="97"/>
  <c r="AD37" i="97"/>
  <c r="AD36" i="97"/>
  <c r="AD35" i="97"/>
  <c r="AC17" i="97"/>
  <c r="E9" i="97"/>
  <c r="D9" i="97"/>
  <c r="C9" i="97"/>
  <c r="A3" i="97"/>
  <c r="B3" i="97" s="1"/>
  <c r="AB297" i="96"/>
  <c r="AB296" i="96"/>
  <c r="AD284" i="96"/>
  <c r="AD283" i="96"/>
  <c r="AB271" i="96"/>
  <c r="AB270" i="96"/>
  <c r="AB269" i="96"/>
  <c r="AD261" i="96"/>
  <c r="AD252" i="96"/>
  <c r="AC252" i="96"/>
  <c r="AB252" i="96"/>
  <c r="AB250" i="96"/>
  <c r="AB249" i="96"/>
  <c r="AD247" i="96"/>
  <c r="AC247" i="96"/>
  <c r="AB247" i="96"/>
  <c r="AD246" i="96"/>
  <c r="AC246" i="96"/>
  <c r="AB246" i="96"/>
  <c r="AC223" i="96"/>
  <c r="AB223" i="96"/>
  <c r="AC221" i="96"/>
  <c r="AB221" i="96"/>
  <c r="AC220" i="96"/>
  <c r="AB220" i="96"/>
  <c r="AD219" i="96"/>
  <c r="AC219" i="96"/>
  <c r="AB219" i="96"/>
  <c r="AD218" i="96"/>
  <c r="AC218" i="96"/>
  <c r="AB218" i="96"/>
  <c r="AB198" i="96"/>
  <c r="AB197" i="96"/>
  <c r="AB196" i="96"/>
  <c r="AB195" i="96"/>
  <c r="AB194" i="96"/>
  <c r="AD187" i="96"/>
  <c r="AC187" i="96"/>
  <c r="AB187" i="96"/>
  <c r="E182" i="96"/>
  <c r="C182" i="96"/>
  <c r="E181" i="96"/>
  <c r="D181" i="96"/>
  <c r="D182" i="96" s="1"/>
  <c r="C181" i="96"/>
  <c r="E180" i="96"/>
  <c r="D180" i="96"/>
  <c r="C180" i="96"/>
  <c r="E166" i="96"/>
  <c r="D166" i="96"/>
  <c r="C166" i="96"/>
  <c r="AB161" i="96"/>
  <c r="AB160" i="96"/>
  <c r="AB159" i="96"/>
  <c r="AB158" i="96"/>
  <c r="AB157" i="96"/>
  <c r="AB156" i="96"/>
  <c r="AB155" i="96"/>
  <c r="AB154" i="96"/>
  <c r="AB153" i="96"/>
  <c r="AB152" i="96"/>
  <c r="AB151" i="96"/>
  <c r="AB150" i="96"/>
  <c r="AB149" i="96"/>
  <c r="AB116" i="96"/>
  <c r="AB115" i="96"/>
  <c r="AB111" i="96"/>
  <c r="AB110" i="96"/>
  <c r="AB109" i="96"/>
  <c r="AB108" i="96"/>
  <c r="AB104" i="96"/>
  <c r="AB102" i="96"/>
  <c r="AC98" i="96"/>
  <c r="AB98" i="96"/>
  <c r="AC97" i="96"/>
  <c r="AB97" i="96"/>
  <c r="AC96" i="96"/>
  <c r="AB96" i="96"/>
  <c r="AC95" i="96"/>
  <c r="AB95" i="96"/>
  <c r="AC94" i="96"/>
  <c r="AB94" i="96"/>
  <c r="AC93" i="96"/>
  <c r="AB93" i="96"/>
  <c r="AC92" i="96"/>
  <c r="AB92" i="96"/>
  <c r="AC91" i="96"/>
  <c r="AB91" i="96"/>
  <c r="AD68" i="96"/>
  <c r="AD67" i="96"/>
  <c r="AC67" i="96"/>
  <c r="AB67" i="96"/>
  <c r="AD66" i="96"/>
  <c r="AC66" i="96"/>
  <c r="AB66" i="96"/>
  <c r="AD64" i="96"/>
  <c r="AC64" i="96"/>
  <c r="AB64" i="96"/>
  <c r="AD62" i="96"/>
  <c r="AC62" i="96"/>
  <c r="AB62" i="96"/>
  <c r="AD61" i="96"/>
  <c r="AD60" i="96"/>
  <c r="AD59" i="96"/>
  <c r="AD57" i="96"/>
  <c r="AC57" i="96"/>
  <c r="AB57" i="96"/>
  <c r="AD56" i="96"/>
  <c r="AD55" i="96"/>
  <c r="AD54" i="96"/>
  <c r="AD53" i="96"/>
  <c r="AD52" i="96"/>
  <c r="AD50" i="96"/>
  <c r="AD42" i="96"/>
  <c r="AB42" i="96"/>
  <c r="AD38" i="96"/>
  <c r="AD37" i="96"/>
  <c r="AD36" i="96"/>
  <c r="AD35" i="96"/>
  <c r="AJ33" i="96"/>
  <c r="AD33" i="96"/>
  <c r="AB33" i="96"/>
  <c r="AD29" i="96"/>
  <c r="AB29" i="96"/>
  <c r="AD27" i="96"/>
  <c r="AB27" i="96"/>
  <c r="AD25" i="96"/>
  <c r="AB25" i="96"/>
  <c r="AD23" i="96"/>
  <c r="AB23" i="96"/>
  <c r="AD21" i="96"/>
  <c r="AB21" i="96"/>
  <c r="AD19" i="96"/>
  <c r="AB19" i="96"/>
  <c r="AD17" i="96"/>
  <c r="AB17" i="96"/>
  <c r="E9" i="96"/>
  <c r="AD43" i="96" s="1"/>
  <c r="D9" i="96"/>
  <c r="AC42" i="96" s="1"/>
  <c r="C9" i="96"/>
  <c r="AB43" i="96" s="1"/>
  <c r="A3" i="96"/>
  <c r="F3" i="96" s="1"/>
  <c r="AB297" i="95"/>
  <c r="AB296" i="95"/>
  <c r="AD284" i="95"/>
  <c r="AD283" i="95"/>
  <c r="AB271" i="95"/>
  <c r="AB270" i="95"/>
  <c r="AB269" i="95"/>
  <c r="AD261" i="95"/>
  <c r="AD252" i="95"/>
  <c r="AC252" i="95"/>
  <c r="AB252" i="95"/>
  <c r="AB250" i="95"/>
  <c r="AB249" i="95"/>
  <c r="AD247" i="95"/>
  <c r="AC247" i="95"/>
  <c r="AB247" i="95"/>
  <c r="AD246" i="95"/>
  <c r="AC246" i="95"/>
  <c r="AB246" i="95"/>
  <c r="AC223" i="95"/>
  <c r="AB223" i="95"/>
  <c r="AC221" i="95"/>
  <c r="AB221" i="95"/>
  <c r="AC220" i="95"/>
  <c r="AB220" i="95"/>
  <c r="AD219" i="95"/>
  <c r="AC219" i="95"/>
  <c r="AB219" i="95"/>
  <c r="AD218" i="95"/>
  <c r="AC218" i="95"/>
  <c r="AB218" i="95"/>
  <c r="AB198" i="95"/>
  <c r="AB197" i="95"/>
  <c r="AB196" i="95"/>
  <c r="AB195" i="95"/>
  <c r="AB194" i="95"/>
  <c r="AD187" i="95"/>
  <c r="AC187" i="95"/>
  <c r="AB187" i="95"/>
  <c r="D182" i="95"/>
  <c r="E181" i="95"/>
  <c r="E182" i="95" s="1"/>
  <c r="D181" i="95"/>
  <c r="C181" i="95"/>
  <c r="C182" i="95" s="1"/>
  <c r="E180" i="95"/>
  <c r="D180" i="95"/>
  <c r="C180" i="95"/>
  <c r="E166" i="95"/>
  <c r="D166" i="95"/>
  <c r="C166" i="95"/>
  <c r="AB161" i="95"/>
  <c r="AB160" i="95"/>
  <c r="AB159" i="95"/>
  <c r="AB158" i="95"/>
  <c r="AB157" i="95"/>
  <c r="AB156" i="95"/>
  <c r="AB155" i="95"/>
  <c r="AB154" i="95"/>
  <c r="AB153" i="95"/>
  <c r="AB152" i="95"/>
  <c r="AB151" i="95"/>
  <c r="AB150" i="95"/>
  <c r="AB149" i="95"/>
  <c r="AB116" i="95"/>
  <c r="AB115" i="95"/>
  <c r="AB111" i="95"/>
  <c r="AB110" i="95"/>
  <c r="AB109" i="95"/>
  <c r="AB108" i="95"/>
  <c r="AB104" i="95"/>
  <c r="AB102" i="95"/>
  <c r="AC98" i="95"/>
  <c r="AB98" i="95"/>
  <c r="AC97" i="95"/>
  <c r="AB97" i="95"/>
  <c r="AC96" i="95"/>
  <c r="AB96" i="95"/>
  <c r="AC95" i="95"/>
  <c r="AB95" i="95"/>
  <c r="AC94" i="95"/>
  <c r="AB94" i="95"/>
  <c r="AC93" i="95"/>
  <c r="AB93" i="95"/>
  <c r="AC92" i="95"/>
  <c r="AB92" i="95"/>
  <c r="AC91" i="95"/>
  <c r="AB91" i="95"/>
  <c r="AD68" i="95"/>
  <c r="AD67" i="95"/>
  <c r="AC67" i="95"/>
  <c r="AB67" i="95"/>
  <c r="AD66" i="95"/>
  <c r="AC66" i="95"/>
  <c r="AB66" i="95"/>
  <c r="AD64" i="95"/>
  <c r="AC64" i="95"/>
  <c r="AB64" i="95"/>
  <c r="AD62" i="95"/>
  <c r="AC62" i="95"/>
  <c r="AB62" i="95"/>
  <c r="AD61" i="95"/>
  <c r="AD60" i="95"/>
  <c r="AD59" i="95"/>
  <c r="AD57" i="95"/>
  <c r="AC57" i="95"/>
  <c r="AB57" i="95"/>
  <c r="AD56" i="95"/>
  <c r="AD55" i="95"/>
  <c r="AD54" i="95"/>
  <c r="AD53" i="95"/>
  <c r="AD52" i="95"/>
  <c r="AD50" i="95"/>
  <c r="AC42" i="95"/>
  <c r="AD38" i="95"/>
  <c r="AD37" i="95"/>
  <c r="AD36" i="95"/>
  <c r="AD35" i="95"/>
  <c r="AC33" i="95"/>
  <c r="AC29" i="95"/>
  <c r="AC27" i="95"/>
  <c r="AC25" i="95"/>
  <c r="AC23" i="95"/>
  <c r="AC21" i="95"/>
  <c r="AC19" i="95"/>
  <c r="AC17" i="95"/>
  <c r="E9" i="95"/>
  <c r="AD42" i="95" s="1"/>
  <c r="D9" i="95"/>
  <c r="AC43" i="95" s="1"/>
  <c r="C9" i="95"/>
  <c r="AB42" i="95" s="1"/>
  <c r="A3" i="95"/>
  <c r="B3" i="95" s="1"/>
  <c r="AB297" i="94"/>
  <c r="AB296" i="94"/>
  <c r="AD284" i="94"/>
  <c r="AD283" i="94"/>
  <c r="AB271" i="94"/>
  <c r="AB270" i="94"/>
  <c r="AB269" i="94"/>
  <c r="AD261" i="94"/>
  <c r="AD252" i="94"/>
  <c r="AC252" i="94"/>
  <c r="AB252" i="94"/>
  <c r="AB250" i="94"/>
  <c r="AB249" i="94"/>
  <c r="AD247" i="94"/>
  <c r="AC247" i="94"/>
  <c r="AB247" i="94"/>
  <c r="AD246" i="94"/>
  <c r="AC246" i="94"/>
  <c r="AB246" i="94"/>
  <c r="AC223" i="94"/>
  <c r="AB223" i="94"/>
  <c r="AC221" i="94"/>
  <c r="AB221" i="94"/>
  <c r="AC220" i="94"/>
  <c r="AB220" i="94"/>
  <c r="AD219" i="94"/>
  <c r="AC219" i="94"/>
  <c r="AB219" i="94"/>
  <c r="AD218" i="94"/>
  <c r="AC218" i="94"/>
  <c r="AB218" i="94"/>
  <c r="AB198" i="94"/>
  <c r="AB197" i="94"/>
  <c r="AB196" i="94"/>
  <c r="AB195" i="94"/>
  <c r="AB194" i="94"/>
  <c r="AD187" i="94"/>
  <c r="AC187" i="94"/>
  <c r="AB187" i="94"/>
  <c r="D182" i="94"/>
  <c r="E181" i="94"/>
  <c r="E182" i="94" s="1"/>
  <c r="D181" i="94"/>
  <c r="C181" i="94"/>
  <c r="C182" i="94" s="1"/>
  <c r="E180" i="94"/>
  <c r="D180" i="94"/>
  <c r="C180" i="94"/>
  <c r="E166" i="94"/>
  <c r="D166" i="94"/>
  <c r="C166" i="94"/>
  <c r="AB161" i="94"/>
  <c r="AB160" i="94"/>
  <c r="AB159" i="94"/>
  <c r="AB158" i="94"/>
  <c r="AB157" i="94"/>
  <c r="AB156" i="94"/>
  <c r="AB155" i="94"/>
  <c r="AB154" i="94"/>
  <c r="AB153" i="94"/>
  <c r="AB152" i="94"/>
  <c r="AB151" i="94"/>
  <c r="AB150" i="94"/>
  <c r="AB149" i="94"/>
  <c r="AB116" i="94"/>
  <c r="AB115" i="94"/>
  <c r="AB111" i="94"/>
  <c r="AB110" i="94"/>
  <c r="AB109" i="94"/>
  <c r="AB108" i="94"/>
  <c r="AB104" i="94"/>
  <c r="AB102" i="94"/>
  <c r="AC98" i="94"/>
  <c r="AB98" i="94"/>
  <c r="AC97" i="94"/>
  <c r="AB97" i="94"/>
  <c r="AC96" i="94"/>
  <c r="AB96" i="94"/>
  <c r="AC95" i="94"/>
  <c r="AB95" i="94"/>
  <c r="AC94" i="94"/>
  <c r="AB94" i="94"/>
  <c r="AC93" i="94"/>
  <c r="AB93" i="94"/>
  <c r="AC92" i="94"/>
  <c r="AB92" i="94"/>
  <c r="AC91" i="94"/>
  <c r="AB91" i="94"/>
  <c r="AD68" i="94"/>
  <c r="AD67" i="94"/>
  <c r="AC67" i="94"/>
  <c r="AB67" i="94"/>
  <c r="AD66" i="94"/>
  <c r="AC66" i="94"/>
  <c r="AB66" i="94"/>
  <c r="AD64" i="94"/>
  <c r="AC64" i="94"/>
  <c r="AB64" i="94"/>
  <c r="AD62" i="94"/>
  <c r="AC62" i="94"/>
  <c r="AB62" i="94"/>
  <c r="AD61" i="94"/>
  <c r="AD60" i="94"/>
  <c r="AD59" i="94"/>
  <c r="AD57" i="94"/>
  <c r="AC57" i="94"/>
  <c r="AB57" i="94"/>
  <c r="AD56" i="94"/>
  <c r="AD55" i="94"/>
  <c r="AD54" i="94"/>
  <c r="AD53" i="94"/>
  <c r="AD52" i="94"/>
  <c r="AD50" i="94"/>
  <c r="AC42" i="94"/>
  <c r="AD38" i="94"/>
  <c r="AD37" i="94"/>
  <c r="AD36" i="94"/>
  <c r="AD35" i="94"/>
  <c r="AC33" i="94"/>
  <c r="AC29" i="94"/>
  <c r="AC27" i="94"/>
  <c r="AC25" i="94"/>
  <c r="AC23" i="94"/>
  <c r="AC21" i="94"/>
  <c r="AC19" i="94"/>
  <c r="AC17" i="94"/>
  <c r="E9" i="94"/>
  <c r="AD43" i="94" s="1"/>
  <c r="D9" i="94"/>
  <c r="AC43" i="94" s="1"/>
  <c r="C9" i="94"/>
  <c r="AB43" i="94" s="1"/>
  <c r="A3" i="94"/>
  <c r="F3" i="94" s="1"/>
  <c r="AB297" i="93"/>
  <c r="AB296" i="93"/>
  <c r="AD284" i="93"/>
  <c r="AD283" i="93"/>
  <c r="AB271" i="93"/>
  <c r="AB270" i="93"/>
  <c r="AB269" i="93"/>
  <c r="AD261" i="93"/>
  <c r="AD252" i="93"/>
  <c r="AC252" i="93"/>
  <c r="AB252" i="93"/>
  <c r="AB250" i="93"/>
  <c r="AB249" i="93"/>
  <c r="AD247" i="93"/>
  <c r="AC247" i="93"/>
  <c r="AB247" i="93"/>
  <c r="AD246" i="93"/>
  <c r="AC246" i="93"/>
  <c r="AB246" i="93"/>
  <c r="AC223" i="93"/>
  <c r="AB223" i="93"/>
  <c r="AC221" i="93"/>
  <c r="AB221" i="93"/>
  <c r="AC220" i="93"/>
  <c r="AB220" i="93"/>
  <c r="AD219" i="93"/>
  <c r="AC219" i="93"/>
  <c r="AB219" i="93"/>
  <c r="AD218" i="93"/>
  <c r="AC218" i="93"/>
  <c r="AB218" i="93"/>
  <c r="AB198" i="93"/>
  <c r="AB197" i="93"/>
  <c r="AB196" i="93"/>
  <c r="AB195" i="93"/>
  <c r="AB194" i="93"/>
  <c r="AD187" i="93"/>
  <c r="AC187" i="93"/>
  <c r="AB187" i="93"/>
  <c r="E182" i="93"/>
  <c r="C182" i="93"/>
  <c r="E181" i="93"/>
  <c r="D181" i="93"/>
  <c r="D182" i="93" s="1"/>
  <c r="C181" i="93"/>
  <c r="E180" i="93"/>
  <c r="D180" i="93"/>
  <c r="C180" i="93"/>
  <c r="E166" i="93"/>
  <c r="D166" i="93"/>
  <c r="C166" i="93"/>
  <c r="AB161" i="93"/>
  <c r="AB160" i="93"/>
  <c r="AB159" i="93"/>
  <c r="AB158" i="93"/>
  <c r="AB157" i="93"/>
  <c r="AB156" i="93"/>
  <c r="AB155" i="93"/>
  <c r="AB154" i="93"/>
  <c r="AB153" i="93"/>
  <c r="AB152" i="93"/>
  <c r="AB151" i="93"/>
  <c r="AB150" i="93"/>
  <c r="AB149" i="93"/>
  <c r="AB116" i="93"/>
  <c r="AB115" i="93"/>
  <c r="AB111" i="93"/>
  <c r="AB110" i="93"/>
  <c r="AB109" i="93"/>
  <c r="AB108" i="93"/>
  <c r="AB104" i="93"/>
  <c r="AB102" i="93"/>
  <c r="AC98" i="93"/>
  <c r="AB98" i="93"/>
  <c r="AC97" i="93"/>
  <c r="AB97" i="93"/>
  <c r="AC96" i="93"/>
  <c r="AB96" i="93"/>
  <c r="AC95" i="93"/>
  <c r="AB95" i="93"/>
  <c r="AC94" i="93"/>
  <c r="AB94" i="93"/>
  <c r="AC93" i="93"/>
  <c r="AB93" i="93"/>
  <c r="AC92" i="93"/>
  <c r="AB92" i="93"/>
  <c r="AC91" i="93"/>
  <c r="AB91" i="93"/>
  <c r="AD68" i="93"/>
  <c r="AD67" i="93"/>
  <c r="AC67" i="93"/>
  <c r="AB67" i="93"/>
  <c r="AD66" i="93"/>
  <c r="AC66" i="93"/>
  <c r="AB66" i="93"/>
  <c r="AD64" i="93"/>
  <c r="AC64" i="93"/>
  <c r="AB64" i="93"/>
  <c r="AD62" i="93"/>
  <c r="AC62" i="93"/>
  <c r="AB62" i="93"/>
  <c r="AD61" i="93"/>
  <c r="AD60" i="93"/>
  <c r="AD59" i="93"/>
  <c r="AD57" i="93"/>
  <c r="AC57" i="93"/>
  <c r="AB57" i="93"/>
  <c r="AD56" i="93"/>
  <c r="AD55" i="93"/>
  <c r="AD54" i="93"/>
  <c r="AD53" i="93"/>
  <c r="AD52" i="93"/>
  <c r="AD50" i="93"/>
  <c r="AD42" i="93"/>
  <c r="AB42" i="93"/>
  <c r="AD38" i="93"/>
  <c r="AD37" i="93"/>
  <c r="AD36" i="93"/>
  <c r="AD35" i="93"/>
  <c r="AJ33" i="93"/>
  <c r="AD33" i="93"/>
  <c r="AB33" i="93"/>
  <c r="AD29" i="93"/>
  <c r="AB29" i="93"/>
  <c r="AD27" i="93"/>
  <c r="AB27" i="93"/>
  <c r="AD25" i="93"/>
  <c r="AB25" i="93"/>
  <c r="AD23" i="93"/>
  <c r="AB23" i="93"/>
  <c r="AD21" i="93"/>
  <c r="AB21" i="93"/>
  <c r="AD19" i="93"/>
  <c r="AB19" i="93"/>
  <c r="AD17" i="93"/>
  <c r="AB17" i="93"/>
  <c r="E9" i="93"/>
  <c r="AD43" i="93" s="1"/>
  <c r="D9" i="93"/>
  <c r="AC43" i="93" s="1"/>
  <c r="C9" i="93"/>
  <c r="AB43" i="93" s="1"/>
  <c r="A3" i="93"/>
  <c r="F3" i="93" s="1"/>
  <c r="AB297" i="92"/>
  <c r="AB296" i="92"/>
  <c r="AD284" i="92"/>
  <c r="AD283" i="92"/>
  <c r="AB271" i="92"/>
  <c r="AB270" i="92"/>
  <c r="AB269" i="92"/>
  <c r="AD261" i="92"/>
  <c r="AD252" i="92"/>
  <c r="AC252" i="92"/>
  <c r="AB252" i="92"/>
  <c r="AB250" i="92"/>
  <c r="AB249" i="92"/>
  <c r="AD247" i="92"/>
  <c r="AC247" i="92"/>
  <c r="AB247" i="92"/>
  <c r="AD246" i="92"/>
  <c r="AC246" i="92"/>
  <c r="AB246" i="92"/>
  <c r="AC223" i="92"/>
  <c r="AB223" i="92"/>
  <c r="AC221" i="92"/>
  <c r="AB221" i="92"/>
  <c r="AC220" i="92"/>
  <c r="AB220" i="92"/>
  <c r="AD219" i="92"/>
  <c r="AC219" i="92"/>
  <c r="AB219" i="92"/>
  <c r="AD218" i="92"/>
  <c r="AC218" i="92"/>
  <c r="AB218" i="92"/>
  <c r="AB198" i="92"/>
  <c r="AB197" i="92"/>
  <c r="AB196" i="92"/>
  <c r="AB195" i="92"/>
  <c r="AB194" i="92"/>
  <c r="AD187" i="92"/>
  <c r="AC187" i="92"/>
  <c r="AB187" i="92"/>
  <c r="D182" i="92"/>
  <c r="E181" i="92"/>
  <c r="E182" i="92" s="1"/>
  <c r="D181" i="92"/>
  <c r="C181" i="92"/>
  <c r="C182" i="92" s="1"/>
  <c r="E180" i="92"/>
  <c r="D180" i="92"/>
  <c r="C180" i="92"/>
  <c r="E166" i="92"/>
  <c r="D166" i="92"/>
  <c r="C166" i="92"/>
  <c r="AB161" i="92"/>
  <c r="AB160" i="92"/>
  <c r="AB159" i="92"/>
  <c r="AB158" i="92"/>
  <c r="AB157" i="92"/>
  <c r="AB156" i="92"/>
  <c r="AB155" i="92"/>
  <c r="AB154" i="92"/>
  <c r="AB153" i="92"/>
  <c r="AB152" i="92"/>
  <c r="AB151" i="92"/>
  <c r="AB150" i="92"/>
  <c r="AB149" i="92"/>
  <c r="AB116" i="92"/>
  <c r="AB115" i="92"/>
  <c r="AB111" i="92"/>
  <c r="AB110" i="92"/>
  <c r="AB109" i="92"/>
  <c r="AB108" i="92"/>
  <c r="AB104" i="92"/>
  <c r="AB102" i="92"/>
  <c r="AC98" i="92"/>
  <c r="AB98" i="92"/>
  <c r="AC97" i="92"/>
  <c r="AB97" i="92"/>
  <c r="AC96" i="92"/>
  <c r="AB96" i="92"/>
  <c r="AC95" i="92"/>
  <c r="AB95" i="92"/>
  <c r="AC94" i="92"/>
  <c r="AB94" i="92"/>
  <c r="AC93" i="92"/>
  <c r="AB93" i="92"/>
  <c r="AC92" i="92"/>
  <c r="AB92" i="92"/>
  <c r="AC91" i="92"/>
  <c r="AB91" i="92"/>
  <c r="AD68" i="92"/>
  <c r="AD67" i="92"/>
  <c r="AC67" i="92"/>
  <c r="AB67" i="92"/>
  <c r="AD66" i="92"/>
  <c r="AC66" i="92"/>
  <c r="AB66" i="92"/>
  <c r="AD64" i="92"/>
  <c r="AC64" i="92"/>
  <c r="AB64" i="92"/>
  <c r="AD62" i="92"/>
  <c r="AC62" i="92"/>
  <c r="AB62" i="92"/>
  <c r="AD61" i="92"/>
  <c r="AD60" i="92"/>
  <c r="AD59" i="92"/>
  <c r="AD57" i="92"/>
  <c r="AC57" i="92"/>
  <c r="AB57" i="92"/>
  <c r="AD56" i="92"/>
  <c r="AD55" i="92"/>
  <c r="AD54" i="92"/>
  <c r="AD53" i="92"/>
  <c r="AD52" i="92"/>
  <c r="AD50" i="92"/>
  <c r="AC42" i="92"/>
  <c r="AD38" i="92"/>
  <c r="AD37" i="92"/>
  <c r="AD36" i="92"/>
  <c r="AD35" i="92"/>
  <c r="AC29" i="92"/>
  <c r="AC25" i="92"/>
  <c r="AC23" i="92"/>
  <c r="AC21" i="92"/>
  <c r="AC19" i="92"/>
  <c r="AC17" i="92"/>
  <c r="E9" i="92"/>
  <c r="AD34" i="92" s="1"/>
  <c r="D9" i="92"/>
  <c r="C9" i="92"/>
  <c r="AB43" i="92" s="1"/>
  <c r="A3" i="92"/>
  <c r="F3" i="92" s="1"/>
  <c r="AB297" i="91"/>
  <c r="AB296" i="91"/>
  <c r="AD284" i="91"/>
  <c r="AD283" i="91"/>
  <c r="AB271" i="91"/>
  <c r="AB270" i="91"/>
  <c r="AB269" i="91"/>
  <c r="AD261" i="91"/>
  <c r="AD252" i="91"/>
  <c r="AC252" i="91"/>
  <c r="AB252" i="91"/>
  <c r="AB250" i="91"/>
  <c r="AB249" i="91"/>
  <c r="AD247" i="91"/>
  <c r="AC247" i="91"/>
  <c r="AB247" i="91"/>
  <c r="AD246" i="91"/>
  <c r="AC246" i="91"/>
  <c r="AB246" i="91"/>
  <c r="AC223" i="91"/>
  <c r="AB223" i="91"/>
  <c r="AC221" i="91"/>
  <c r="AB221" i="91"/>
  <c r="AC220" i="91"/>
  <c r="AB220" i="91"/>
  <c r="AD219" i="91"/>
  <c r="AC219" i="91"/>
  <c r="AB219" i="91"/>
  <c r="AD218" i="91"/>
  <c r="AC218" i="91"/>
  <c r="AB218" i="91"/>
  <c r="AB198" i="91"/>
  <c r="AB197" i="91"/>
  <c r="AB196" i="91"/>
  <c r="AB195" i="91"/>
  <c r="AB194" i="91"/>
  <c r="AD187" i="91"/>
  <c r="AC187" i="91"/>
  <c r="AB187" i="91"/>
  <c r="E182" i="91"/>
  <c r="C182" i="91"/>
  <c r="E181" i="91"/>
  <c r="D181" i="91"/>
  <c r="D182" i="91" s="1"/>
  <c r="C181" i="91"/>
  <c r="E180" i="91"/>
  <c r="D180" i="91"/>
  <c r="C180" i="91"/>
  <c r="E166" i="91"/>
  <c r="D166" i="91"/>
  <c r="C166" i="91"/>
  <c r="AB161" i="91"/>
  <c r="AB160" i="91"/>
  <c r="AB159" i="91"/>
  <c r="AB158" i="91"/>
  <c r="AB157" i="91"/>
  <c r="AB156" i="91"/>
  <c r="AB155" i="91"/>
  <c r="AB154" i="91"/>
  <c r="AB153" i="91"/>
  <c r="AB152" i="91"/>
  <c r="AB151" i="91"/>
  <c r="AB150" i="91"/>
  <c r="AB149" i="91"/>
  <c r="AB116" i="91"/>
  <c r="AB115" i="91"/>
  <c r="AB111" i="91"/>
  <c r="AB110" i="91"/>
  <c r="AB109" i="91"/>
  <c r="AB108" i="91"/>
  <c r="AB104" i="91"/>
  <c r="AB102" i="91"/>
  <c r="AC98" i="91"/>
  <c r="AB98" i="91"/>
  <c r="AC97" i="91"/>
  <c r="AB97" i="91"/>
  <c r="AC96" i="91"/>
  <c r="AB96" i="91"/>
  <c r="AC95" i="91"/>
  <c r="AB95" i="91"/>
  <c r="AC94" i="91"/>
  <c r="AB94" i="91"/>
  <c r="AC93" i="91"/>
  <c r="AB93" i="91"/>
  <c r="AC92" i="91"/>
  <c r="AB92" i="91"/>
  <c r="AC91" i="91"/>
  <c r="AB91" i="91"/>
  <c r="AD68" i="91"/>
  <c r="AD67" i="91"/>
  <c r="AC67" i="91"/>
  <c r="AB67" i="91"/>
  <c r="AD66" i="91"/>
  <c r="AC66" i="91"/>
  <c r="AB66" i="91"/>
  <c r="AD64" i="91"/>
  <c r="AC64" i="91"/>
  <c r="AB64" i="91"/>
  <c r="AD62" i="91"/>
  <c r="AC62" i="91"/>
  <c r="AB62" i="91"/>
  <c r="AD61" i="91"/>
  <c r="AD60" i="91"/>
  <c r="AD59" i="91"/>
  <c r="AD57" i="91"/>
  <c r="AC57" i="91"/>
  <c r="AB57" i="91"/>
  <c r="AD56" i="91"/>
  <c r="AD55" i="91"/>
  <c r="AD54" i="91"/>
  <c r="AD53" i="91"/>
  <c r="AD52" i="91"/>
  <c r="AD50" i="91"/>
  <c r="AD42" i="91"/>
  <c r="AB42" i="91"/>
  <c r="AD38" i="91"/>
  <c r="AD37" i="91"/>
  <c r="AD36" i="91"/>
  <c r="AD35" i="91"/>
  <c r="AJ33" i="91"/>
  <c r="AD33" i="91"/>
  <c r="AB33" i="91"/>
  <c r="AD29" i="91"/>
  <c r="AB29" i="91"/>
  <c r="AD27" i="91"/>
  <c r="AB27" i="91"/>
  <c r="AD25" i="91"/>
  <c r="AB25" i="91"/>
  <c r="AD23" i="91"/>
  <c r="AB23" i="91"/>
  <c r="AD21" i="91"/>
  <c r="AB21" i="91"/>
  <c r="AD19" i="91"/>
  <c r="AB19" i="91"/>
  <c r="AD17" i="91"/>
  <c r="AB17" i="91"/>
  <c r="E9" i="91"/>
  <c r="AD43" i="91" s="1"/>
  <c r="D9" i="91"/>
  <c r="AC43" i="91" s="1"/>
  <c r="C9" i="91"/>
  <c r="AB43" i="91" s="1"/>
  <c r="A3" i="91"/>
  <c r="F3" i="91" s="1"/>
  <c r="AB297" i="90"/>
  <c r="AB296" i="90"/>
  <c r="AD284" i="90"/>
  <c r="AD283" i="90"/>
  <c r="AB271" i="90"/>
  <c r="AB270" i="90"/>
  <c r="AB269" i="90"/>
  <c r="AD261" i="90"/>
  <c r="AD252" i="90"/>
  <c r="AC252" i="90"/>
  <c r="AB252" i="90"/>
  <c r="AB250" i="90"/>
  <c r="AB249" i="90"/>
  <c r="AD247" i="90"/>
  <c r="AC247" i="90"/>
  <c r="AB247" i="90"/>
  <c r="AD246" i="90"/>
  <c r="AC246" i="90"/>
  <c r="AB246" i="90"/>
  <c r="AC223" i="90"/>
  <c r="AB223" i="90"/>
  <c r="AC221" i="90"/>
  <c r="AB221" i="90"/>
  <c r="AC220" i="90"/>
  <c r="AB220" i="90"/>
  <c r="AD219" i="90"/>
  <c r="AC219" i="90"/>
  <c r="AB219" i="90"/>
  <c r="AD218" i="90"/>
  <c r="AC218" i="90"/>
  <c r="AB218" i="90"/>
  <c r="AB198" i="90"/>
  <c r="AB197" i="90"/>
  <c r="AB196" i="90"/>
  <c r="AB195" i="90"/>
  <c r="AB194" i="90"/>
  <c r="AD187" i="90"/>
  <c r="AC187" i="90"/>
  <c r="AB187" i="90"/>
  <c r="E181" i="90"/>
  <c r="E182" i="90" s="1"/>
  <c r="D181" i="90"/>
  <c r="D182" i="90" s="1"/>
  <c r="C181" i="90"/>
  <c r="C182" i="90" s="1"/>
  <c r="E180" i="90"/>
  <c r="D180" i="90"/>
  <c r="C180" i="90"/>
  <c r="E166" i="90"/>
  <c r="D166" i="90"/>
  <c r="C166" i="90"/>
  <c r="AB161" i="90"/>
  <c r="AB160" i="90"/>
  <c r="AB159" i="90"/>
  <c r="AB158" i="90"/>
  <c r="AB157" i="90"/>
  <c r="AB156" i="90"/>
  <c r="AB155" i="90"/>
  <c r="AB154" i="90"/>
  <c r="AB153" i="90"/>
  <c r="AB152" i="90"/>
  <c r="AB151" i="90"/>
  <c r="AB150" i="90"/>
  <c r="AB149" i="90"/>
  <c r="AB116" i="90"/>
  <c r="AB115" i="90"/>
  <c r="AB111" i="90"/>
  <c r="AB110" i="90"/>
  <c r="AB109" i="90"/>
  <c r="AB108" i="90"/>
  <c r="AB104" i="90"/>
  <c r="AB102" i="90"/>
  <c r="AC98" i="90"/>
  <c r="AB98" i="90"/>
  <c r="AC97" i="90"/>
  <c r="AB97" i="90"/>
  <c r="AC96" i="90"/>
  <c r="AB96" i="90"/>
  <c r="AC95" i="90"/>
  <c r="AB95" i="90"/>
  <c r="AC94" i="90"/>
  <c r="AB94" i="90"/>
  <c r="AC93" i="90"/>
  <c r="AB93" i="90"/>
  <c r="AC92" i="90"/>
  <c r="AB92" i="90"/>
  <c r="AC91" i="90"/>
  <c r="AB91" i="90"/>
  <c r="AD68" i="90"/>
  <c r="AD67" i="90"/>
  <c r="AC67" i="90"/>
  <c r="AB67" i="90"/>
  <c r="AD66" i="90"/>
  <c r="AC66" i="90"/>
  <c r="AB66" i="90"/>
  <c r="AD64" i="90"/>
  <c r="AC64" i="90"/>
  <c r="AB64" i="90"/>
  <c r="AD62" i="90"/>
  <c r="AC62" i="90"/>
  <c r="AB62" i="90"/>
  <c r="AD61" i="90"/>
  <c r="AD60" i="90"/>
  <c r="AD59" i="90"/>
  <c r="AD57" i="90"/>
  <c r="AC57" i="90"/>
  <c r="AB57" i="90"/>
  <c r="AD56" i="90"/>
  <c r="AD55" i="90"/>
  <c r="AD54" i="90"/>
  <c r="AD53" i="90"/>
  <c r="AD52" i="90"/>
  <c r="AD50" i="90"/>
  <c r="AD38" i="90"/>
  <c r="AD37" i="90"/>
  <c r="AD36" i="90"/>
  <c r="AD35" i="90"/>
  <c r="AC33" i="90"/>
  <c r="AC29" i="90"/>
  <c r="AC27" i="90"/>
  <c r="AC25" i="90"/>
  <c r="AC23" i="90"/>
  <c r="AC21" i="90"/>
  <c r="AC19" i="90"/>
  <c r="AC17" i="90"/>
  <c r="E9" i="90"/>
  <c r="AD43" i="90" s="1"/>
  <c r="D9" i="90"/>
  <c r="AC42" i="90" s="1"/>
  <c r="C9" i="90"/>
  <c r="AB43" i="90" s="1"/>
  <c r="A3" i="90"/>
  <c r="F3" i="90" s="1"/>
  <c r="AB297" i="89"/>
  <c r="AB296" i="89"/>
  <c r="AD284" i="89"/>
  <c r="AD283" i="89"/>
  <c r="AB271" i="89"/>
  <c r="AB270" i="89"/>
  <c r="AB269" i="89"/>
  <c r="AD261" i="89"/>
  <c r="AD252" i="89"/>
  <c r="AC252" i="89"/>
  <c r="AB252" i="89"/>
  <c r="AB250" i="89"/>
  <c r="AB249" i="89"/>
  <c r="AD247" i="89"/>
  <c r="AC247" i="89"/>
  <c r="AB247" i="89"/>
  <c r="AD246" i="89"/>
  <c r="AC246" i="89"/>
  <c r="AB246" i="89"/>
  <c r="AC223" i="89"/>
  <c r="AB223" i="89"/>
  <c r="AC221" i="89"/>
  <c r="AB221" i="89"/>
  <c r="AC220" i="89"/>
  <c r="AB220" i="89"/>
  <c r="AD219" i="89"/>
  <c r="AC219" i="89"/>
  <c r="AB219" i="89"/>
  <c r="AD218" i="89"/>
  <c r="AC218" i="89"/>
  <c r="AB218" i="89"/>
  <c r="AB198" i="89"/>
  <c r="AB197" i="89"/>
  <c r="AB196" i="89"/>
  <c r="AB195" i="89"/>
  <c r="AB194" i="89"/>
  <c r="AD187" i="89"/>
  <c r="AC187" i="89"/>
  <c r="AB187" i="89"/>
  <c r="E182" i="89"/>
  <c r="C182" i="89"/>
  <c r="E181" i="89"/>
  <c r="D181" i="89"/>
  <c r="D182" i="89" s="1"/>
  <c r="C181" i="89"/>
  <c r="E180" i="89"/>
  <c r="D180" i="89"/>
  <c r="C180" i="89"/>
  <c r="E166" i="89"/>
  <c r="D166" i="89"/>
  <c r="C166" i="89"/>
  <c r="AB161" i="89"/>
  <c r="AB160" i="89"/>
  <c r="AB159" i="89"/>
  <c r="AB158" i="89"/>
  <c r="AB157" i="89"/>
  <c r="AB156" i="89"/>
  <c r="AB155" i="89"/>
  <c r="AB154" i="89"/>
  <c r="AB153" i="89"/>
  <c r="AB152" i="89"/>
  <c r="AB151" i="89"/>
  <c r="AB150" i="89"/>
  <c r="AB149" i="89"/>
  <c r="AB116" i="89"/>
  <c r="AB115" i="89"/>
  <c r="AB111" i="89"/>
  <c r="AB110" i="89"/>
  <c r="AB109" i="89"/>
  <c r="AB108" i="89"/>
  <c r="AB104" i="89"/>
  <c r="AB102" i="89"/>
  <c r="AC98" i="89"/>
  <c r="AB98" i="89"/>
  <c r="AC97" i="89"/>
  <c r="AB97" i="89"/>
  <c r="AC96" i="89"/>
  <c r="AB96" i="89"/>
  <c r="AC95" i="89"/>
  <c r="AB95" i="89"/>
  <c r="AC94" i="89"/>
  <c r="AB94" i="89"/>
  <c r="AC93" i="89"/>
  <c r="AB93" i="89"/>
  <c r="AC92" i="89"/>
  <c r="AB92" i="89"/>
  <c r="AC91" i="89"/>
  <c r="AB91" i="89"/>
  <c r="AD68" i="89"/>
  <c r="AD67" i="89"/>
  <c r="AC67" i="89"/>
  <c r="AB67" i="89"/>
  <c r="AD66" i="89"/>
  <c r="AC66" i="89"/>
  <c r="AB66" i="89"/>
  <c r="AD64" i="89"/>
  <c r="AC64" i="89"/>
  <c r="AB64" i="89"/>
  <c r="AD62" i="89"/>
  <c r="AC62" i="89"/>
  <c r="AB62" i="89"/>
  <c r="AD61" i="89"/>
  <c r="AD60" i="89"/>
  <c r="AD59" i="89"/>
  <c r="AD57" i="89"/>
  <c r="AC57" i="89"/>
  <c r="AB57" i="89"/>
  <c r="AD56" i="89"/>
  <c r="AD55" i="89"/>
  <c r="AD54" i="89"/>
  <c r="AD53" i="89"/>
  <c r="AD52" i="89"/>
  <c r="AD50" i="89"/>
  <c r="AD42" i="89"/>
  <c r="AB42" i="89"/>
  <c r="AD38" i="89"/>
  <c r="AD37" i="89"/>
  <c r="AD36" i="89"/>
  <c r="AD35" i="89"/>
  <c r="AJ33" i="89"/>
  <c r="AD33" i="89"/>
  <c r="AB33" i="89"/>
  <c r="AD29" i="89"/>
  <c r="AB29" i="89"/>
  <c r="AD27" i="89"/>
  <c r="AB27" i="89"/>
  <c r="AD25" i="89"/>
  <c r="AB25" i="89"/>
  <c r="AD23" i="89"/>
  <c r="AB23" i="89"/>
  <c r="AD21" i="89"/>
  <c r="AB21" i="89"/>
  <c r="AD19" i="89"/>
  <c r="AB19" i="89"/>
  <c r="AD17" i="89"/>
  <c r="AB17" i="89"/>
  <c r="E9" i="89"/>
  <c r="AD43" i="89" s="1"/>
  <c r="D9" i="89"/>
  <c r="AC43" i="89" s="1"/>
  <c r="C9" i="89"/>
  <c r="AB43" i="89" s="1"/>
  <c r="A3" i="89"/>
  <c r="F3" i="89" s="1"/>
  <c r="AB297" i="88"/>
  <c r="AB296" i="88"/>
  <c r="AD284" i="88"/>
  <c r="AD283" i="88"/>
  <c r="AB271" i="88"/>
  <c r="AB270" i="88"/>
  <c r="AB269" i="88"/>
  <c r="AD261" i="88"/>
  <c r="AD252" i="88"/>
  <c r="AC252" i="88"/>
  <c r="AB252" i="88"/>
  <c r="AB250" i="88"/>
  <c r="AB249" i="88"/>
  <c r="AD247" i="88"/>
  <c r="AC247" i="88"/>
  <c r="AB247" i="88"/>
  <c r="AD246" i="88"/>
  <c r="AC246" i="88"/>
  <c r="AB246" i="88"/>
  <c r="AC223" i="88"/>
  <c r="AB223" i="88"/>
  <c r="AC221" i="88"/>
  <c r="AB221" i="88"/>
  <c r="AC220" i="88"/>
  <c r="AB220" i="88"/>
  <c r="AD219" i="88"/>
  <c r="AC219" i="88"/>
  <c r="AB219" i="88"/>
  <c r="AD218" i="88"/>
  <c r="AC218" i="88"/>
  <c r="AB218" i="88"/>
  <c r="AB198" i="88"/>
  <c r="AB197" i="88"/>
  <c r="AB196" i="88"/>
  <c r="AB195" i="88"/>
  <c r="AB194" i="88"/>
  <c r="AD187" i="88"/>
  <c r="AC187" i="88"/>
  <c r="AB187" i="88"/>
  <c r="E182" i="88"/>
  <c r="C182" i="88"/>
  <c r="E181" i="88"/>
  <c r="D181" i="88"/>
  <c r="D182" i="88" s="1"/>
  <c r="C181" i="88"/>
  <c r="E180" i="88"/>
  <c r="D180" i="88"/>
  <c r="C180" i="88"/>
  <c r="E166" i="88"/>
  <c r="D166" i="88"/>
  <c r="C166" i="88"/>
  <c r="AB161" i="88"/>
  <c r="AB160" i="88"/>
  <c r="AB159" i="88"/>
  <c r="AB158" i="88"/>
  <c r="AB157" i="88"/>
  <c r="AB156" i="88"/>
  <c r="AB155" i="88"/>
  <c r="AB154" i="88"/>
  <c r="AB153" i="88"/>
  <c r="AB152" i="88"/>
  <c r="AB151" i="88"/>
  <c r="AB150" i="88"/>
  <c r="AB149" i="88"/>
  <c r="AB116" i="88"/>
  <c r="AB115" i="88"/>
  <c r="AB111" i="88"/>
  <c r="AB110" i="88"/>
  <c r="AB109" i="88"/>
  <c r="AB108" i="88"/>
  <c r="AB104" i="88"/>
  <c r="AB102" i="88"/>
  <c r="AC98" i="88"/>
  <c r="AB98" i="88"/>
  <c r="AC97" i="88"/>
  <c r="AB97" i="88"/>
  <c r="AC96" i="88"/>
  <c r="AB96" i="88"/>
  <c r="AC95" i="88"/>
  <c r="AB95" i="88"/>
  <c r="AC94" i="88"/>
  <c r="AB94" i="88"/>
  <c r="AC93" i="88"/>
  <c r="AB93" i="88"/>
  <c r="AC92" i="88"/>
  <c r="AB92" i="88"/>
  <c r="AC91" i="88"/>
  <c r="AB91" i="88"/>
  <c r="AD68" i="88"/>
  <c r="AD67" i="88"/>
  <c r="AC67" i="88"/>
  <c r="AB67" i="88"/>
  <c r="AD66" i="88"/>
  <c r="AC66" i="88"/>
  <c r="AB66" i="88"/>
  <c r="AD64" i="88"/>
  <c r="AC64" i="88"/>
  <c r="AB64" i="88"/>
  <c r="AD62" i="88"/>
  <c r="AC62" i="88"/>
  <c r="AB62" i="88"/>
  <c r="AD61" i="88"/>
  <c r="AD60" i="88"/>
  <c r="AD59" i="88"/>
  <c r="AD57" i="88"/>
  <c r="AC57" i="88"/>
  <c r="AB57" i="88"/>
  <c r="AD56" i="88"/>
  <c r="AD55" i="88"/>
  <c r="AD54" i="88"/>
  <c r="AD53" i="88"/>
  <c r="AD52" i="88"/>
  <c r="AD50" i="88"/>
  <c r="AD38" i="88"/>
  <c r="AD37" i="88"/>
  <c r="AD36" i="88"/>
  <c r="AD35" i="88"/>
  <c r="AC23" i="88"/>
  <c r="AC21" i="88"/>
  <c r="AC19" i="88"/>
  <c r="AC17" i="88"/>
  <c r="E9" i="88"/>
  <c r="AD43" i="88" s="1"/>
  <c r="D9" i="88"/>
  <c r="AC42" i="88" s="1"/>
  <c r="C9" i="88"/>
  <c r="AB43" i="88" s="1"/>
  <c r="A3" i="88"/>
  <c r="F3" i="88" s="1"/>
  <c r="AG33" i="104" l="1"/>
  <c r="AC31" i="104"/>
  <c r="AH33" i="104"/>
  <c r="AF33" i="104"/>
  <c r="AD31" i="104"/>
  <c r="AB31" i="104"/>
  <c r="F4" i="104"/>
  <c r="B3" i="101"/>
  <c r="F3" i="103"/>
  <c r="AC17" i="103"/>
  <c r="AB18" i="103"/>
  <c r="AD18" i="103"/>
  <c r="AD51" i="103" s="1"/>
  <c r="AC19" i="103"/>
  <c r="AB20" i="103"/>
  <c r="AD20" i="103"/>
  <c r="AC21" i="103"/>
  <c r="AB22" i="103"/>
  <c r="AD22" i="103"/>
  <c r="AC23" i="103"/>
  <c r="AB24" i="103"/>
  <c r="AD24" i="103"/>
  <c r="AC25" i="103"/>
  <c r="AB26" i="103"/>
  <c r="AD26" i="103"/>
  <c r="AC27" i="103"/>
  <c r="AB28" i="103"/>
  <c r="AD28" i="103"/>
  <c r="AC29" i="103"/>
  <c r="AC33" i="103"/>
  <c r="AB34" i="103"/>
  <c r="AD34" i="103"/>
  <c r="AC42" i="103"/>
  <c r="B3" i="104"/>
  <c r="AC43" i="104"/>
  <c r="AC34" i="104"/>
  <c r="AC28" i="104"/>
  <c r="AC26" i="104"/>
  <c r="AC24" i="104"/>
  <c r="AC22" i="104"/>
  <c r="AC20" i="104"/>
  <c r="AC18" i="104"/>
  <c r="AC42" i="104"/>
  <c r="AC33" i="104"/>
  <c r="AC29" i="104"/>
  <c r="AC27" i="104"/>
  <c r="AC25" i="104"/>
  <c r="AC23" i="104"/>
  <c r="AC21" i="104"/>
  <c r="AC19" i="104"/>
  <c r="AC17" i="104"/>
  <c r="AH33" i="105"/>
  <c r="AF33" i="105"/>
  <c r="AD31" i="105"/>
  <c r="AB31" i="105"/>
  <c r="AG33" i="105"/>
  <c r="AC31" i="105"/>
  <c r="F4" i="105"/>
  <c r="B3" i="96"/>
  <c r="AC18" i="103"/>
  <c r="AC20" i="103"/>
  <c r="AC22" i="103"/>
  <c r="AC24" i="103"/>
  <c r="AC26" i="103"/>
  <c r="AC28" i="103"/>
  <c r="AC34" i="103"/>
  <c r="AB42" i="104"/>
  <c r="AB33" i="104"/>
  <c r="AB29" i="104"/>
  <c r="AB27" i="104"/>
  <c r="AB25" i="104"/>
  <c r="AB23" i="104"/>
  <c r="AB21" i="104"/>
  <c r="AB19" i="104"/>
  <c r="AB17" i="104"/>
  <c r="AB43" i="104"/>
  <c r="AB34" i="104"/>
  <c r="AB28" i="104"/>
  <c r="AB26" i="104"/>
  <c r="AB24" i="104"/>
  <c r="AB22" i="104"/>
  <c r="AB20" i="104"/>
  <c r="AB18" i="104"/>
  <c r="AD18" i="104"/>
  <c r="AD20" i="104"/>
  <c r="AD22" i="104"/>
  <c r="AD24" i="104"/>
  <c r="AD26" i="104"/>
  <c r="AD28" i="104"/>
  <c r="AD34" i="104"/>
  <c r="AD43" i="104"/>
  <c r="B3" i="105"/>
  <c r="AC18" i="105"/>
  <c r="AC20" i="105"/>
  <c r="AC22" i="105"/>
  <c r="AC24" i="105"/>
  <c r="AC26" i="105"/>
  <c r="AC28" i="105"/>
  <c r="AC34" i="105"/>
  <c r="AC43" i="105"/>
  <c r="F3" i="106"/>
  <c r="AB42" i="106"/>
  <c r="AB33" i="106"/>
  <c r="AB29" i="106"/>
  <c r="AB27" i="106"/>
  <c r="AB25" i="106"/>
  <c r="AD42" i="106"/>
  <c r="AJ33" i="106"/>
  <c r="AD33" i="106"/>
  <c r="AD29" i="106"/>
  <c r="AD27" i="106"/>
  <c r="AD25" i="106"/>
  <c r="AB18" i="106"/>
  <c r="AD18" i="106"/>
  <c r="AB20" i="106"/>
  <c r="AD20" i="106"/>
  <c r="AB22" i="106"/>
  <c r="AD22" i="106"/>
  <c r="AB24" i="106"/>
  <c r="AD26" i="106"/>
  <c r="AB28" i="106"/>
  <c r="AB34" i="106"/>
  <c r="AD43" i="106"/>
  <c r="AD17" i="104"/>
  <c r="AD19" i="104"/>
  <c r="AD21" i="104"/>
  <c r="AD23" i="104"/>
  <c r="AD25" i="104"/>
  <c r="AD27" i="104"/>
  <c r="AD29" i="104"/>
  <c r="AD33" i="104"/>
  <c r="AJ33" i="104"/>
  <c r="AC17" i="105"/>
  <c r="AB18" i="105"/>
  <c r="AD18" i="105"/>
  <c r="AD51" i="105" s="1"/>
  <c r="AC19" i="105"/>
  <c r="AB20" i="105"/>
  <c r="AD20" i="105"/>
  <c r="AC21" i="105"/>
  <c r="AB22" i="105"/>
  <c r="AD22" i="105"/>
  <c r="AC23" i="105"/>
  <c r="AB24" i="105"/>
  <c r="AD24" i="105"/>
  <c r="AC25" i="105"/>
  <c r="AB26" i="105"/>
  <c r="AD26" i="105"/>
  <c r="AC27" i="105"/>
  <c r="AB28" i="105"/>
  <c r="AD28" i="105"/>
  <c r="AC29" i="105"/>
  <c r="AC33" i="105"/>
  <c r="AB34" i="105"/>
  <c r="AD34" i="105"/>
  <c r="AC43" i="106"/>
  <c r="AC34" i="106"/>
  <c r="AC28" i="106"/>
  <c r="AC26" i="106"/>
  <c r="AC24" i="106"/>
  <c r="AB17" i="106"/>
  <c r="AD17" i="106"/>
  <c r="AC18" i="106"/>
  <c r="AB19" i="106"/>
  <c r="AD19" i="106"/>
  <c r="AC20" i="106"/>
  <c r="AB21" i="106"/>
  <c r="AD21" i="106"/>
  <c r="AC22" i="106"/>
  <c r="AB23" i="106"/>
  <c r="AD23" i="106"/>
  <c r="AD24" i="106"/>
  <c r="AB26" i="106"/>
  <c r="AC27" i="106"/>
  <c r="AD28" i="106"/>
  <c r="AC33" i="106"/>
  <c r="AD34" i="106"/>
  <c r="AB43" i="106"/>
  <c r="AH33" i="96"/>
  <c r="AF33" i="96"/>
  <c r="AD31" i="96"/>
  <c r="AB31" i="96"/>
  <c r="AG33" i="96"/>
  <c r="AC31" i="96"/>
  <c r="F4" i="96"/>
  <c r="F3" i="95"/>
  <c r="AB18" i="95"/>
  <c r="AD18" i="95"/>
  <c r="AB20" i="95"/>
  <c r="AD20" i="95"/>
  <c r="AB22" i="95"/>
  <c r="AD22" i="95"/>
  <c r="AB24" i="95"/>
  <c r="AD24" i="95"/>
  <c r="AB26" i="95"/>
  <c r="AD26" i="95"/>
  <c r="AB28" i="95"/>
  <c r="AD28" i="95"/>
  <c r="AB34" i="95"/>
  <c r="AD34" i="95"/>
  <c r="AB43" i="95"/>
  <c r="AD43" i="95"/>
  <c r="AC18" i="96"/>
  <c r="AC20" i="96"/>
  <c r="AC22" i="96"/>
  <c r="AC24" i="96"/>
  <c r="AC26" i="96"/>
  <c r="AC28" i="96"/>
  <c r="AC34" i="96"/>
  <c r="AC43" i="96"/>
  <c r="F3" i="97"/>
  <c r="AB43" i="97"/>
  <c r="AB34" i="97"/>
  <c r="AB28" i="97"/>
  <c r="AB26" i="97"/>
  <c r="AB24" i="97"/>
  <c r="AB22" i="97"/>
  <c r="AB20" i="97"/>
  <c r="AB42" i="97"/>
  <c r="AB33" i="97"/>
  <c r="AB29" i="97"/>
  <c r="AB27" i="97"/>
  <c r="AB25" i="97"/>
  <c r="AB23" i="97"/>
  <c r="AB21" i="97"/>
  <c r="AB19" i="97"/>
  <c r="AD43" i="97"/>
  <c r="AD34" i="97"/>
  <c r="AD28" i="97"/>
  <c r="AD26" i="97"/>
  <c r="AD24" i="97"/>
  <c r="AD22" i="97"/>
  <c r="AD20" i="97"/>
  <c r="AD18" i="97"/>
  <c r="AD42" i="97"/>
  <c r="AJ33" i="97"/>
  <c r="AD33" i="97"/>
  <c r="AD29" i="97"/>
  <c r="AD27" i="97"/>
  <c r="AD25" i="97"/>
  <c r="AD23" i="97"/>
  <c r="AD21" i="97"/>
  <c r="AD19" i="97"/>
  <c r="AB18" i="97"/>
  <c r="AH33" i="99"/>
  <c r="AF33" i="99"/>
  <c r="AD31" i="99"/>
  <c r="AB31" i="99"/>
  <c r="AG33" i="99"/>
  <c r="AC31" i="99"/>
  <c r="F4" i="99"/>
  <c r="B3" i="91"/>
  <c r="B3" i="93"/>
  <c r="AB17" i="95"/>
  <c r="AD17" i="95"/>
  <c r="AC18" i="95"/>
  <c r="AB19" i="95"/>
  <c r="AD19" i="95"/>
  <c r="AC20" i="95"/>
  <c r="AB21" i="95"/>
  <c r="AD21" i="95"/>
  <c r="AC22" i="95"/>
  <c r="AB23" i="95"/>
  <c r="AD23" i="95"/>
  <c r="AC24" i="95"/>
  <c r="AB25" i="95"/>
  <c r="AD25" i="95"/>
  <c r="AC26" i="95"/>
  <c r="AB27" i="95"/>
  <c r="AD27" i="95"/>
  <c r="AC28" i="95"/>
  <c r="AB29" i="95"/>
  <c r="AD29" i="95"/>
  <c r="AB33" i="95"/>
  <c r="AD33" i="95"/>
  <c r="AJ33" i="95"/>
  <c r="AC34" i="95"/>
  <c r="AC17" i="96"/>
  <c r="AB18" i="96"/>
  <c r="AD18" i="96"/>
  <c r="AD51" i="96" s="1"/>
  <c r="AC19" i="96"/>
  <c r="AB20" i="96"/>
  <c r="AD20" i="96"/>
  <c r="AC21" i="96"/>
  <c r="AB22" i="96"/>
  <c r="AD22" i="96"/>
  <c r="AC23" i="96"/>
  <c r="AB24" i="96"/>
  <c r="AD24" i="96"/>
  <c r="AC25" i="96"/>
  <c r="AB26" i="96"/>
  <c r="AD26" i="96"/>
  <c r="AC27" i="96"/>
  <c r="AB28" i="96"/>
  <c r="AD28" i="96"/>
  <c r="AC29" i="96"/>
  <c r="AC33" i="96"/>
  <c r="AB34" i="96"/>
  <c r="AD34" i="96"/>
  <c r="AC42" i="97"/>
  <c r="AC33" i="97"/>
  <c r="AC29" i="97"/>
  <c r="AC27" i="97"/>
  <c r="AC25" i="97"/>
  <c r="AC23" i="97"/>
  <c r="AC21" i="97"/>
  <c r="AC19" i="97"/>
  <c r="AC43" i="97"/>
  <c r="AC34" i="97"/>
  <c r="AC28" i="97"/>
  <c r="AC26" i="97"/>
  <c r="AC24" i="97"/>
  <c r="AC22" i="97"/>
  <c r="AC20" i="97"/>
  <c r="AC18" i="97"/>
  <c r="AB17" i="97"/>
  <c r="AD17" i="97"/>
  <c r="F3" i="98"/>
  <c r="AC17" i="98"/>
  <c r="AB18" i="98"/>
  <c r="AD18" i="98"/>
  <c r="AC19" i="98"/>
  <c r="AB20" i="98"/>
  <c r="AD20" i="98"/>
  <c r="AD51" i="98" s="1"/>
  <c r="AC21" i="98"/>
  <c r="AB22" i="98"/>
  <c r="AD22" i="98"/>
  <c r="AC23" i="98"/>
  <c r="AB24" i="98"/>
  <c r="AD24" i="98"/>
  <c r="AC25" i="98"/>
  <c r="AB26" i="98"/>
  <c r="AD26" i="98"/>
  <c r="AC27" i="98"/>
  <c r="AB28" i="98"/>
  <c r="AD28" i="98"/>
  <c r="AC29" i="98"/>
  <c r="AC33" i="98"/>
  <c r="AB34" i="98"/>
  <c r="AD34" i="98"/>
  <c r="AC42" i="98"/>
  <c r="B3" i="99"/>
  <c r="AC18" i="99"/>
  <c r="AC20" i="99"/>
  <c r="AC22" i="99"/>
  <c r="AB23" i="99"/>
  <c r="AD23" i="99"/>
  <c r="AC24" i="99"/>
  <c r="AB25" i="99"/>
  <c r="AD25" i="99"/>
  <c r="AC26" i="99"/>
  <c r="AB27" i="99"/>
  <c r="AD27" i="99"/>
  <c r="AC28" i="99"/>
  <c r="AB29" i="99"/>
  <c r="AD29" i="99"/>
  <c r="AB33" i="99"/>
  <c r="AD33" i="99"/>
  <c r="AJ33" i="99"/>
  <c r="AC34" i="99"/>
  <c r="AB42" i="99"/>
  <c r="AD42" i="99"/>
  <c r="AC43" i="99"/>
  <c r="F3" i="100"/>
  <c r="AB42" i="100"/>
  <c r="AB33" i="100"/>
  <c r="AB29" i="100"/>
  <c r="AB27" i="100"/>
  <c r="AB25" i="100"/>
  <c r="AD42" i="100"/>
  <c r="AJ33" i="100"/>
  <c r="AD33" i="100"/>
  <c r="AD29" i="100"/>
  <c r="AD27" i="100"/>
  <c r="AD25" i="100"/>
  <c r="AC17" i="100"/>
  <c r="AB18" i="100"/>
  <c r="AD18" i="100"/>
  <c r="AD51" i="100" s="1"/>
  <c r="AC19" i="100"/>
  <c r="AB20" i="100"/>
  <c r="AD20" i="100"/>
  <c r="AC21" i="100"/>
  <c r="AB22" i="100"/>
  <c r="AD22" i="100"/>
  <c r="AC23" i="100"/>
  <c r="AB24" i="100"/>
  <c r="AC25" i="100"/>
  <c r="AD26" i="100"/>
  <c r="AB28" i="100"/>
  <c r="AC29" i="100"/>
  <c r="AB34" i="100"/>
  <c r="AD43" i="100"/>
  <c r="AC18" i="98"/>
  <c r="AC20" i="98"/>
  <c r="AC22" i="98"/>
  <c r="AC24" i="98"/>
  <c r="AC26" i="98"/>
  <c r="AC28" i="98"/>
  <c r="AC34" i="98"/>
  <c r="AC17" i="99"/>
  <c r="AB18" i="99"/>
  <c r="AD18" i="99"/>
  <c r="AD51" i="99" s="1"/>
  <c r="AC19" i="99"/>
  <c r="AB20" i="99"/>
  <c r="AD20" i="99"/>
  <c r="AC21" i="99"/>
  <c r="AB22" i="99"/>
  <c r="AD22" i="99"/>
  <c r="AC23" i="99"/>
  <c r="AB24" i="99"/>
  <c r="AD24" i="99"/>
  <c r="AC25" i="99"/>
  <c r="AB26" i="99"/>
  <c r="AD26" i="99"/>
  <c r="AC27" i="99"/>
  <c r="AB28" i="99"/>
  <c r="AD28" i="99"/>
  <c r="AC29" i="99"/>
  <c r="AC33" i="99"/>
  <c r="AB34" i="99"/>
  <c r="AD34" i="99"/>
  <c r="AC43" i="100"/>
  <c r="AC34" i="100"/>
  <c r="AC28" i="100"/>
  <c r="AC26" i="100"/>
  <c r="AC24" i="100"/>
  <c r="AC18" i="100"/>
  <c r="AC20" i="100"/>
  <c r="AC22" i="100"/>
  <c r="AC27" i="100"/>
  <c r="AC33" i="100"/>
  <c r="AB43" i="100"/>
  <c r="AG33" i="101"/>
  <c r="AC31" i="101"/>
  <c r="F4" i="101"/>
  <c r="AH33" i="101"/>
  <c r="AF33" i="101"/>
  <c r="AD31" i="101"/>
  <c r="AB31" i="101"/>
  <c r="AH33" i="102"/>
  <c r="AF33" i="102"/>
  <c r="AD31" i="102"/>
  <c r="AB31" i="102"/>
  <c r="AG33" i="102"/>
  <c r="AC31" i="102"/>
  <c r="F4" i="102"/>
  <c r="AC17" i="101"/>
  <c r="AB18" i="101"/>
  <c r="AD18" i="101"/>
  <c r="AD51" i="101" s="1"/>
  <c r="AC19" i="101"/>
  <c r="AB20" i="101"/>
  <c r="AD20" i="101"/>
  <c r="AC21" i="101"/>
  <c r="AB22" i="101"/>
  <c r="AD22" i="101"/>
  <c r="AC23" i="101"/>
  <c r="AB24" i="101"/>
  <c r="AD24" i="101"/>
  <c r="AC25" i="101"/>
  <c r="AB26" i="101"/>
  <c r="AD26" i="101"/>
  <c r="AC27" i="101"/>
  <c r="AB28" i="101"/>
  <c r="AD28" i="101"/>
  <c r="AC29" i="101"/>
  <c r="AC33" i="101"/>
  <c r="AB34" i="101"/>
  <c r="AD34" i="101"/>
  <c r="AC42" i="101"/>
  <c r="B3" i="102"/>
  <c r="AB17" i="102"/>
  <c r="AD17" i="102"/>
  <c r="AC18" i="102"/>
  <c r="AB19" i="102"/>
  <c r="AD19" i="102"/>
  <c r="AC20" i="102"/>
  <c r="AB21" i="102"/>
  <c r="AD21" i="102"/>
  <c r="AC22" i="102"/>
  <c r="AB23" i="102"/>
  <c r="AD23" i="102"/>
  <c r="AC24" i="102"/>
  <c r="AB25" i="102"/>
  <c r="AD25" i="102"/>
  <c r="AC26" i="102"/>
  <c r="AB27" i="102"/>
  <c r="AD27" i="102"/>
  <c r="AC28" i="102"/>
  <c r="AB29" i="102"/>
  <c r="AD29" i="102"/>
  <c r="AB33" i="102"/>
  <c r="AD33" i="102"/>
  <c r="AJ33" i="102"/>
  <c r="AC34" i="102"/>
  <c r="AB42" i="102"/>
  <c r="AD42" i="102"/>
  <c r="AC43" i="102"/>
  <c r="AC18" i="101"/>
  <c r="AC20" i="101"/>
  <c r="AC22" i="101"/>
  <c r="AC24" i="101"/>
  <c r="AC26" i="101"/>
  <c r="AC28" i="101"/>
  <c r="AC34" i="101"/>
  <c r="AB18" i="102"/>
  <c r="AD18" i="102"/>
  <c r="AB20" i="102"/>
  <c r="AD20" i="102"/>
  <c r="AB22" i="102"/>
  <c r="AD22" i="102"/>
  <c r="AB24" i="102"/>
  <c r="AD24" i="102"/>
  <c r="AB26" i="102"/>
  <c r="AD26" i="102"/>
  <c r="AB28" i="102"/>
  <c r="AD28" i="102"/>
  <c r="AB34" i="102"/>
  <c r="AD34" i="102"/>
  <c r="AG33" i="91"/>
  <c r="AC31" i="91"/>
  <c r="F4" i="91"/>
  <c r="AH33" i="91"/>
  <c r="AF33" i="91"/>
  <c r="AD31" i="91"/>
  <c r="AB31" i="91"/>
  <c r="AG33" i="92"/>
  <c r="AC31" i="92"/>
  <c r="AF33" i="92"/>
  <c r="AD31" i="92"/>
  <c r="AH33" i="92"/>
  <c r="AB31" i="92"/>
  <c r="F4" i="92"/>
  <c r="AC17" i="91"/>
  <c r="AB18" i="91"/>
  <c r="AD18" i="91"/>
  <c r="AD51" i="91" s="1"/>
  <c r="AC19" i="91"/>
  <c r="AB20" i="91"/>
  <c r="AD20" i="91"/>
  <c r="AC21" i="91"/>
  <c r="AB22" i="91"/>
  <c r="AD22" i="91"/>
  <c r="AC23" i="91"/>
  <c r="AB24" i="91"/>
  <c r="AD24" i="91"/>
  <c r="AC25" i="91"/>
  <c r="AB26" i="91"/>
  <c r="AD26" i="91"/>
  <c r="AC27" i="91"/>
  <c r="AB28" i="91"/>
  <c r="AD28" i="91"/>
  <c r="AC29" i="91"/>
  <c r="AC33" i="91"/>
  <c r="AB34" i="91"/>
  <c r="AD34" i="91"/>
  <c r="AC42" i="91"/>
  <c r="B3" i="92"/>
  <c r="AC43" i="92"/>
  <c r="AC34" i="92"/>
  <c r="AC28" i="92"/>
  <c r="AC26" i="92"/>
  <c r="AC24" i="92"/>
  <c r="AB17" i="92"/>
  <c r="AD17" i="92"/>
  <c r="AC18" i="92"/>
  <c r="AB19" i="92"/>
  <c r="AD19" i="92"/>
  <c r="AC20" i="92"/>
  <c r="AB21" i="92"/>
  <c r="AD21" i="92"/>
  <c r="AC22" i="92"/>
  <c r="AB23" i="92"/>
  <c r="AD23" i="92"/>
  <c r="AD24" i="92"/>
  <c r="AB26" i="92"/>
  <c r="AC27" i="92"/>
  <c r="AD28" i="92"/>
  <c r="AC33" i="92"/>
  <c r="AG33" i="93"/>
  <c r="AC31" i="93"/>
  <c r="F4" i="93"/>
  <c r="AH33" i="93"/>
  <c r="AF33" i="93"/>
  <c r="AD31" i="93"/>
  <c r="AB31" i="93"/>
  <c r="AH33" i="94"/>
  <c r="AF33" i="94"/>
  <c r="AD31" i="94"/>
  <c r="AB31" i="94"/>
  <c r="AG33" i="94"/>
  <c r="AC31" i="94"/>
  <c r="F4" i="94"/>
  <c r="B3" i="89"/>
  <c r="AC18" i="91"/>
  <c r="AC20" i="91"/>
  <c r="AC22" i="91"/>
  <c r="AC24" i="91"/>
  <c r="AC26" i="91"/>
  <c r="AC28" i="91"/>
  <c r="AC34" i="91"/>
  <c r="AB42" i="92"/>
  <c r="AB33" i="92"/>
  <c r="AB29" i="92"/>
  <c r="AB27" i="92"/>
  <c r="AB25" i="92"/>
  <c r="AD42" i="92"/>
  <c r="AJ33" i="92"/>
  <c r="AD33" i="92"/>
  <c r="AD29" i="92"/>
  <c r="AD27" i="92"/>
  <c r="AD25" i="92"/>
  <c r="AB18" i="92"/>
  <c r="AD18" i="92"/>
  <c r="AB20" i="92"/>
  <c r="AD20" i="92"/>
  <c r="AB22" i="92"/>
  <c r="AD22" i="92"/>
  <c r="AB24" i="92"/>
  <c r="AD26" i="92"/>
  <c r="AB28" i="92"/>
  <c r="AB34" i="92"/>
  <c r="AD43" i="92"/>
  <c r="AC17" i="93"/>
  <c r="AB18" i="93"/>
  <c r="AD18" i="93"/>
  <c r="AD51" i="93" s="1"/>
  <c r="AC19" i="93"/>
  <c r="AB20" i="93"/>
  <c r="AD20" i="93"/>
  <c r="AC21" i="93"/>
  <c r="AB22" i="93"/>
  <c r="AD22" i="93"/>
  <c r="AC23" i="93"/>
  <c r="AB24" i="93"/>
  <c r="AD24" i="93"/>
  <c r="AC25" i="93"/>
  <c r="AB26" i="93"/>
  <c r="AD26" i="93"/>
  <c r="AC27" i="93"/>
  <c r="AB28" i="93"/>
  <c r="AD28" i="93"/>
  <c r="AC29" i="93"/>
  <c r="AC33" i="93"/>
  <c r="AB34" i="93"/>
  <c r="AD34" i="93"/>
  <c r="AC42" i="93"/>
  <c r="B3" i="94"/>
  <c r="AB17" i="94"/>
  <c r="AD17" i="94"/>
  <c r="AC18" i="94"/>
  <c r="AB19" i="94"/>
  <c r="AD19" i="94"/>
  <c r="AC20" i="94"/>
  <c r="AB21" i="94"/>
  <c r="AD21" i="94"/>
  <c r="AC22" i="94"/>
  <c r="AB23" i="94"/>
  <c r="AD23" i="94"/>
  <c r="AC24" i="94"/>
  <c r="AB25" i="94"/>
  <c r="AD25" i="94"/>
  <c r="AC26" i="94"/>
  <c r="AB27" i="94"/>
  <c r="AD27" i="94"/>
  <c r="AC28" i="94"/>
  <c r="AB29" i="94"/>
  <c r="AD29" i="94"/>
  <c r="AB33" i="94"/>
  <c r="AD33" i="94"/>
  <c r="AJ33" i="94"/>
  <c r="AC34" i="94"/>
  <c r="AB42" i="94"/>
  <c r="AD42" i="94"/>
  <c r="AC18" i="93"/>
  <c r="AC20" i="93"/>
  <c r="AC22" i="93"/>
  <c r="AC24" i="93"/>
  <c r="AC26" i="93"/>
  <c r="AC28" i="93"/>
  <c r="AC34" i="93"/>
  <c r="AB18" i="94"/>
  <c r="AD18" i="94"/>
  <c r="AB20" i="94"/>
  <c r="AD20" i="94"/>
  <c r="AB22" i="94"/>
  <c r="AD22" i="94"/>
  <c r="AB24" i="94"/>
  <c r="AD24" i="94"/>
  <c r="AB26" i="94"/>
  <c r="AD26" i="94"/>
  <c r="AB28" i="94"/>
  <c r="AD28" i="94"/>
  <c r="AB34" i="94"/>
  <c r="AD34" i="94"/>
  <c r="AH33" i="90"/>
  <c r="AF33" i="90"/>
  <c r="AD31" i="90"/>
  <c r="AB31" i="90"/>
  <c r="AG33" i="90"/>
  <c r="AC31" i="90"/>
  <c r="F4" i="90"/>
  <c r="AG33" i="89"/>
  <c r="AC31" i="89"/>
  <c r="F4" i="89"/>
  <c r="AH33" i="89"/>
  <c r="AF33" i="89"/>
  <c r="AD31" i="89"/>
  <c r="AB31" i="89"/>
  <c r="AC17" i="89"/>
  <c r="AB18" i="89"/>
  <c r="AD18" i="89"/>
  <c r="AD51" i="89" s="1"/>
  <c r="AC19" i="89"/>
  <c r="AB20" i="89"/>
  <c r="AD20" i="89"/>
  <c r="AC21" i="89"/>
  <c r="AB22" i="89"/>
  <c r="AD22" i="89"/>
  <c r="AC23" i="89"/>
  <c r="AB24" i="89"/>
  <c r="AD24" i="89"/>
  <c r="AC25" i="89"/>
  <c r="AB26" i="89"/>
  <c r="AD26" i="89"/>
  <c r="AC27" i="89"/>
  <c r="AB28" i="89"/>
  <c r="AD28" i="89"/>
  <c r="AC29" i="89"/>
  <c r="AC33" i="89"/>
  <c r="AB34" i="89"/>
  <c r="AD34" i="89"/>
  <c r="AC42" i="89"/>
  <c r="B3" i="90"/>
  <c r="AB17" i="90"/>
  <c r="AD17" i="90"/>
  <c r="AC18" i="90"/>
  <c r="AB19" i="90"/>
  <c r="AD19" i="90"/>
  <c r="AC20" i="90"/>
  <c r="AB21" i="90"/>
  <c r="AD21" i="90"/>
  <c r="AC22" i="90"/>
  <c r="AB23" i="90"/>
  <c r="AD23" i="90"/>
  <c r="AC24" i="90"/>
  <c r="AB25" i="90"/>
  <c r="AD25" i="90"/>
  <c r="AC26" i="90"/>
  <c r="AB27" i="90"/>
  <c r="AD27" i="90"/>
  <c r="AC28" i="90"/>
  <c r="AB29" i="90"/>
  <c r="AD29" i="90"/>
  <c r="AB33" i="90"/>
  <c r="AD33" i="90"/>
  <c r="AJ33" i="90"/>
  <c r="AC34" i="90"/>
  <c r="AB42" i="90"/>
  <c r="AD42" i="90"/>
  <c r="AC43" i="90"/>
  <c r="AC18" i="89"/>
  <c r="AC20" i="89"/>
  <c r="AC22" i="89"/>
  <c r="AC24" i="89"/>
  <c r="AC26" i="89"/>
  <c r="AC28" i="89"/>
  <c r="AC34" i="89"/>
  <c r="AB18" i="90"/>
  <c r="AD18" i="90"/>
  <c r="AB20" i="90"/>
  <c r="AD20" i="90"/>
  <c r="AB22" i="90"/>
  <c r="AD22" i="90"/>
  <c r="AB24" i="90"/>
  <c r="AD24" i="90"/>
  <c r="AB26" i="90"/>
  <c r="AD26" i="90"/>
  <c r="AB28" i="90"/>
  <c r="AD28" i="90"/>
  <c r="AB34" i="90"/>
  <c r="AD34" i="90"/>
  <c r="AH33" i="88"/>
  <c r="AF33" i="88"/>
  <c r="AD31" i="88"/>
  <c r="AB31" i="88"/>
  <c r="AG33" i="88"/>
  <c r="AC31" i="88"/>
  <c r="F4" i="88"/>
  <c r="AD18" i="88"/>
  <c r="B3" i="88"/>
  <c r="AB17" i="88"/>
  <c r="AD17" i="88"/>
  <c r="AC18" i="88"/>
  <c r="AB19" i="88"/>
  <c r="AD19" i="88"/>
  <c r="AC20" i="88"/>
  <c r="AB21" i="88"/>
  <c r="AD21" i="88"/>
  <c r="AC22" i="88"/>
  <c r="AB23" i="88"/>
  <c r="AD23" i="88"/>
  <c r="AC24" i="88"/>
  <c r="AB25" i="88"/>
  <c r="AD25" i="88"/>
  <c r="AC26" i="88"/>
  <c r="AB27" i="88"/>
  <c r="AD27" i="88"/>
  <c r="AC28" i="88"/>
  <c r="AB29" i="88"/>
  <c r="AD29" i="88"/>
  <c r="AB33" i="88"/>
  <c r="AD33" i="88"/>
  <c r="AJ33" i="88"/>
  <c r="AC34" i="88"/>
  <c r="AB42" i="88"/>
  <c r="AD42" i="88"/>
  <c r="AC43" i="88"/>
  <c r="AB18" i="88"/>
  <c r="AB20" i="88"/>
  <c r="AD20" i="88"/>
  <c r="AB22" i="88"/>
  <c r="AD22" i="88"/>
  <c r="AB24" i="88"/>
  <c r="AD24" i="88"/>
  <c r="AC25" i="88"/>
  <c r="AB26" i="88"/>
  <c r="AD26" i="88"/>
  <c r="AC27" i="88"/>
  <c r="AB28" i="88"/>
  <c r="AD28" i="88"/>
  <c r="AC29" i="88"/>
  <c r="AC33" i="88"/>
  <c r="AB34" i="88"/>
  <c r="AD34" i="88"/>
  <c r="D189" i="22"/>
  <c r="E189" i="22"/>
  <c r="D190" i="22"/>
  <c r="E190" i="22"/>
  <c r="C190" i="22"/>
  <c r="C189" i="22"/>
  <c r="E187" i="22"/>
  <c r="D185" i="22"/>
  <c r="E185" i="22"/>
  <c r="C185" i="22"/>
  <c r="D183" i="22"/>
  <c r="E183" i="22"/>
  <c r="C183" i="22"/>
  <c r="D179" i="22"/>
  <c r="E179" i="22"/>
  <c r="C179" i="22"/>
  <c r="E167" i="22"/>
  <c r="E168" i="22"/>
  <c r="E169" i="22"/>
  <c r="E170" i="22"/>
  <c r="E171" i="22"/>
  <c r="E172" i="22"/>
  <c r="E173" i="22"/>
  <c r="E174" i="22"/>
  <c r="D174" i="22"/>
  <c r="D173" i="22"/>
  <c r="D172" i="22"/>
  <c r="D171" i="22"/>
  <c r="D170" i="22"/>
  <c r="D169" i="22"/>
  <c r="D168" i="22"/>
  <c r="D167" i="22"/>
  <c r="E165" i="22"/>
  <c r="D165" i="22"/>
  <c r="C165" i="22"/>
  <c r="AD51" i="106" l="1"/>
  <c r="AG33" i="106"/>
  <c r="AC31" i="106"/>
  <c r="AH33" i="106"/>
  <c r="AB31" i="106"/>
  <c r="F4" i="106"/>
  <c r="AF33" i="106"/>
  <c r="AD31" i="106"/>
  <c r="AG33" i="103"/>
  <c r="AC31" i="103"/>
  <c r="F4" i="103"/>
  <c r="AH33" i="103"/>
  <c r="AF33" i="103"/>
  <c r="AD31" i="103"/>
  <c r="AB31" i="103"/>
  <c r="AD51" i="104"/>
  <c r="AG33" i="100"/>
  <c r="AC31" i="100"/>
  <c r="AH33" i="100"/>
  <c r="AB31" i="100"/>
  <c r="F4" i="100"/>
  <c r="AF33" i="100"/>
  <c r="AD31" i="100"/>
  <c r="AG33" i="98"/>
  <c r="AC31" i="98"/>
  <c r="F4" i="98"/>
  <c r="AH33" i="98"/>
  <c r="AF33" i="98"/>
  <c r="AD31" i="98"/>
  <c r="AB31" i="98"/>
  <c r="AH33" i="97"/>
  <c r="AF33" i="97"/>
  <c r="AD31" i="97"/>
  <c r="AB31" i="97"/>
  <c r="AG33" i="97"/>
  <c r="AC31" i="97"/>
  <c r="F4" i="97"/>
  <c r="AD51" i="102"/>
  <c r="AD51" i="97"/>
  <c r="AD51" i="95"/>
  <c r="AG33" i="95"/>
  <c r="AC31" i="95"/>
  <c r="F4" i="95"/>
  <c r="AH33" i="95"/>
  <c r="AF33" i="95"/>
  <c r="AD31" i="95"/>
  <c r="AB31" i="95"/>
  <c r="AD51" i="92"/>
  <c r="AD51" i="94"/>
  <c r="AD51" i="90"/>
  <c r="AD51" i="88"/>
  <c r="AB297" i="8"/>
  <c r="C297" i="22" s="1"/>
  <c r="AB296" i="8"/>
  <c r="C296" i="22" s="1"/>
  <c r="D286" i="22"/>
  <c r="E286" i="22"/>
  <c r="C286" i="22"/>
  <c r="AD284" i="8"/>
  <c r="E284" i="22" s="1"/>
  <c r="AD283" i="8"/>
  <c r="E283" i="22" s="1"/>
  <c r="AC252" i="8"/>
  <c r="AD252" i="8"/>
  <c r="AB252" i="8"/>
  <c r="AD247" i="8"/>
  <c r="E247" i="22" s="1"/>
  <c r="AC247" i="8"/>
  <c r="D247" i="22" s="1"/>
  <c r="AB247" i="8"/>
  <c r="C247" i="22" s="1"/>
  <c r="C252" i="22"/>
  <c r="E252" i="22"/>
  <c r="D252" i="22"/>
  <c r="AB250" i="8"/>
  <c r="C250" i="22" s="1"/>
  <c r="AB249" i="8"/>
  <c r="C249" i="22" s="1"/>
  <c r="E209" i="22"/>
  <c r="E201" i="22"/>
  <c r="E202" i="22"/>
  <c r="E203" i="22"/>
  <c r="E204" i="22"/>
  <c r="E205" i="22"/>
  <c r="E206" i="22"/>
  <c r="E207" i="22"/>
  <c r="E208" i="22"/>
  <c r="D201" i="22"/>
  <c r="D202" i="22"/>
  <c r="D203" i="22"/>
  <c r="D204" i="22"/>
  <c r="D205" i="22"/>
  <c r="D206" i="22"/>
  <c r="D207" i="22"/>
  <c r="D208" i="22"/>
  <c r="D209" i="22"/>
  <c r="C202" i="22"/>
  <c r="C203" i="22"/>
  <c r="C204" i="22"/>
  <c r="C205" i="22"/>
  <c r="C206" i="22"/>
  <c r="C207" i="22"/>
  <c r="C208" i="22"/>
  <c r="C209" i="22"/>
  <c r="C201" i="22"/>
  <c r="D200" i="22"/>
  <c r="E200" i="22"/>
  <c r="C200" i="22"/>
  <c r="D199" i="22"/>
  <c r="E199" i="22"/>
  <c r="C199" i="22"/>
  <c r="AB116" i="8"/>
  <c r="D58" i="22"/>
  <c r="E58" i="22"/>
  <c r="C58" i="22"/>
  <c r="AD261" i="8" l="1"/>
  <c r="AC223" i="8" l="1"/>
  <c r="D223" i="22" s="1"/>
  <c r="AC220" i="8"/>
  <c r="D220" i="22" s="1"/>
  <c r="AD68" i="8"/>
  <c r="E68" i="22" s="1"/>
  <c r="C9" i="8"/>
  <c r="D9" i="8"/>
  <c r="AC23" i="8" s="1"/>
  <c r="AB43" i="8" l="1"/>
  <c r="AB42" i="8"/>
  <c r="AC43" i="8"/>
  <c r="AC42" i="8"/>
  <c r="AC27" i="8"/>
  <c r="AC19" i="8"/>
  <c r="AC18" i="8"/>
  <c r="AC34" i="8"/>
  <c r="AC29" i="8"/>
  <c r="AC25" i="8"/>
  <c r="AC21" i="8"/>
  <c r="AC33" i="8"/>
  <c r="AB23" i="8"/>
  <c r="AB34" i="8"/>
  <c r="AB29" i="8"/>
  <c r="AB25" i="8"/>
  <c r="AB21" i="8"/>
  <c r="AB19" i="8"/>
  <c r="AB17" i="8"/>
  <c r="AC17" i="8"/>
  <c r="AB28" i="8"/>
  <c r="AB26" i="8"/>
  <c r="AB24" i="8"/>
  <c r="AB22" i="8"/>
  <c r="AB20" i="8"/>
  <c r="AB18" i="8"/>
  <c r="AC28" i="8"/>
  <c r="AC26" i="8"/>
  <c r="AC24" i="8"/>
  <c r="AC22" i="8"/>
  <c r="AC20" i="8"/>
  <c r="AB33" i="8"/>
  <c r="AB27" i="8"/>
  <c r="AB196" i="8"/>
  <c r="E196" i="22" s="1"/>
  <c r="AD246" i="8" l="1"/>
  <c r="E246" i="22" s="1"/>
  <c r="AC246" i="8"/>
  <c r="D246" i="22" s="1"/>
  <c r="AB246" i="8"/>
  <c r="C246" i="22" s="1"/>
  <c r="AC92" i="8" l="1"/>
  <c r="D92" i="22" s="1"/>
  <c r="AC93" i="8"/>
  <c r="D93" i="22" s="1"/>
  <c r="AC94" i="8"/>
  <c r="D94" i="22" s="1"/>
  <c r="AC95" i="8"/>
  <c r="AC96" i="8"/>
  <c r="D96" i="22" s="1"/>
  <c r="AC97" i="8"/>
  <c r="D97" i="22" s="1"/>
  <c r="AC98" i="8"/>
  <c r="D98" i="22" s="1"/>
  <c r="AB67" i="8"/>
  <c r="C67" i="22" s="1"/>
  <c r="AC67" i="8"/>
  <c r="D67" i="22" s="1"/>
  <c r="AD67" i="8"/>
  <c r="E67" i="22" s="1"/>
  <c r="AB64" i="8"/>
  <c r="C64" i="22" s="1"/>
  <c r="AC64" i="8"/>
  <c r="D64" i="22" s="1"/>
  <c r="AD64" i="8"/>
  <c r="E64" i="22" s="1"/>
  <c r="AD56" i="8"/>
  <c r="E56" i="22" s="1"/>
  <c r="AB159" i="8" l="1"/>
  <c r="C159" i="22" s="1"/>
  <c r="AB160" i="8"/>
  <c r="C160" i="22" s="1"/>
  <c r="AB155" i="8"/>
  <c r="C155" i="22" s="1"/>
  <c r="AB92" i="8"/>
  <c r="C92" i="22" s="1"/>
  <c r="AB198" i="8" l="1"/>
  <c r="E198" i="22" s="1"/>
  <c r="C181" i="8" l="1"/>
  <c r="AD187" i="8" l="1"/>
  <c r="AC187" i="8"/>
  <c r="AB187" i="8"/>
  <c r="D180" i="8" l="1"/>
  <c r="E180" i="8"/>
  <c r="C180" i="8"/>
  <c r="C182" i="8" l="1"/>
  <c r="D181" i="8"/>
  <c r="D182" i="8" s="1"/>
  <c r="E181" i="8"/>
  <c r="E182" i="8" s="1"/>
  <c r="D10" i="22" l="1"/>
  <c r="E10" i="22"/>
  <c r="D166" i="8" l="1"/>
  <c r="E166" i="8"/>
  <c r="C166" i="8"/>
  <c r="E9" i="8" l="1"/>
  <c r="AD34" i="8" l="1"/>
  <c r="AD42" i="8"/>
  <c r="AD43" i="8"/>
  <c r="AD21" i="8"/>
  <c r="AD18" i="8"/>
  <c r="AD20" i="8"/>
  <c r="AD22" i="8"/>
  <c r="AD24" i="8"/>
  <c r="AD26" i="8"/>
  <c r="AD28" i="8"/>
  <c r="AD33" i="8"/>
  <c r="AD19" i="8"/>
  <c r="AD23" i="8"/>
  <c r="AD25" i="8"/>
  <c r="AD27" i="8"/>
  <c r="AD29" i="8"/>
  <c r="AD17" i="8"/>
  <c r="D181" i="22"/>
  <c r="AC91" i="8"/>
  <c r="AD51" i="8" l="1"/>
  <c r="E51" i="22" s="1"/>
  <c r="C116" i="22"/>
  <c r="D91" i="22"/>
  <c r="E180" i="22"/>
  <c r="D182" i="22"/>
  <c r="D180" i="22"/>
  <c r="E166" i="22"/>
  <c r="E181" i="22"/>
  <c r="E182" i="22" s="1"/>
  <c r="C166" i="22"/>
  <c r="C181" i="22"/>
  <c r="C182" i="22" s="1"/>
  <c r="C180" i="22"/>
  <c r="D166" i="22"/>
  <c r="AB271" i="8" l="1"/>
  <c r="C271" i="22" s="1"/>
  <c r="AB270" i="8"/>
  <c r="C269" i="22" s="1"/>
  <c r="AB269" i="8"/>
  <c r="AB223" i="8"/>
  <c r="C223" i="22" s="1"/>
  <c r="AB221" i="8"/>
  <c r="C221" i="22" s="1"/>
  <c r="AC221" i="8"/>
  <c r="D221" i="22" s="1"/>
  <c r="AB220" i="8"/>
  <c r="C220" i="22" s="1"/>
  <c r="AD219" i="8"/>
  <c r="E219" i="22" s="1"/>
  <c r="AC219" i="8"/>
  <c r="D219" i="22" s="1"/>
  <c r="AB219" i="8"/>
  <c r="C219" i="22" s="1"/>
  <c r="AD218" i="8"/>
  <c r="E218" i="22" s="1"/>
  <c r="AC218" i="8"/>
  <c r="D218" i="22" s="1"/>
  <c r="AB218" i="8"/>
  <c r="C218" i="22" s="1"/>
  <c r="AB195" i="8"/>
  <c r="E195" i="22" s="1"/>
  <c r="AB197" i="8"/>
  <c r="E197" i="22" s="1"/>
  <c r="AB194" i="8"/>
  <c r="E194" i="22" s="1"/>
  <c r="AB151" i="8"/>
  <c r="C151" i="22" s="1"/>
  <c r="AB152" i="8"/>
  <c r="C152" i="22" s="1"/>
  <c r="AB153" i="8"/>
  <c r="C153" i="22" s="1"/>
  <c r="AB154" i="8"/>
  <c r="C154" i="22" s="1"/>
  <c r="AB156" i="8"/>
  <c r="C156" i="22" s="1"/>
  <c r="AB157" i="8"/>
  <c r="C157" i="22" s="1"/>
  <c r="AB158" i="8"/>
  <c r="C158" i="22" s="1"/>
  <c r="AB161" i="8"/>
  <c r="C161" i="22" s="1"/>
  <c r="AB150" i="8"/>
  <c r="C150" i="22" s="1"/>
  <c r="AB149" i="8"/>
  <c r="C149" i="22" s="1"/>
  <c r="C270" i="22" l="1"/>
  <c r="AB115" i="8"/>
  <c r="C115" i="22" s="1"/>
  <c r="AB109" i="8"/>
  <c r="C109" i="22" s="1"/>
  <c r="AB110" i="8"/>
  <c r="C110" i="22" s="1"/>
  <c r="AB111" i="8"/>
  <c r="C111" i="22" s="1"/>
  <c r="AB108" i="8"/>
  <c r="C108" i="22" s="1"/>
  <c r="AB104" i="8"/>
  <c r="C104" i="22" s="1"/>
  <c r="AB102" i="8"/>
  <c r="C102" i="22" s="1"/>
  <c r="AB93" i="8"/>
  <c r="C93" i="22" s="1"/>
  <c r="AB94" i="8"/>
  <c r="C94" i="22" s="1"/>
  <c r="AB95" i="8"/>
  <c r="C95" i="22" s="1"/>
  <c r="AB96" i="8"/>
  <c r="C96" i="22" s="1"/>
  <c r="AB97" i="8"/>
  <c r="C97" i="22" s="1"/>
  <c r="AB98" i="8"/>
  <c r="C98" i="22" s="1"/>
  <c r="AB91" i="8"/>
  <c r="C91" i="22" s="1"/>
  <c r="AB66" i="8"/>
  <c r="C66" i="22" s="1"/>
  <c r="AC66" i="8"/>
  <c r="D66" i="22" s="1"/>
  <c r="AB62" i="8"/>
  <c r="C62" i="22" s="1"/>
  <c r="AC62" i="8"/>
  <c r="D62" i="22" s="1"/>
  <c r="AD60" i="8"/>
  <c r="E60" i="22" s="1"/>
  <c r="AD61" i="8"/>
  <c r="E61" i="22" s="1"/>
  <c r="AD62" i="8"/>
  <c r="E62" i="22" s="1"/>
  <c r="AD66" i="8"/>
  <c r="E66" i="22" s="1"/>
  <c r="AD59" i="8"/>
  <c r="E59" i="22" s="1"/>
  <c r="AC57" i="8"/>
  <c r="D57" i="22" s="1"/>
  <c r="AD57" i="8"/>
  <c r="E57" i="22" s="1"/>
  <c r="AB57" i="8"/>
  <c r="C57" i="22" s="1"/>
  <c r="AD52" i="8"/>
  <c r="E52" i="22" s="1"/>
  <c r="AD53" i="8"/>
  <c r="E53" i="22" s="1"/>
  <c r="AD54" i="8"/>
  <c r="E54" i="22" s="1"/>
  <c r="AD55" i="8"/>
  <c r="E55" i="22" s="1"/>
  <c r="AD50" i="8"/>
  <c r="E50" i="22" s="1"/>
  <c r="AD37" i="8" l="1"/>
  <c r="E37" i="22" s="1"/>
  <c r="AD38" i="8"/>
  <c r="E38" i="22" s="1"/>
  <c r="AD36" i="8"/>
  <c r="E36" i="22" s="1"/>
  <c r="AD35" i="8"/>
  <c r="E35" i="22" s="1"/>
  <c r="D34" i="22"/>
  <c r="E34" i="22"/>
  <c r="C34" i="22"/>
  <c r="AJ33" i="8"/>
  <c r="D30" i="22"/>
  <c r="E30" i="22"/>
  <c r="C30" i="22"/>
  <c r="D12" i="22"/>
  <c r="E12" i="22"/>
  <c r="C12" i="22"/>
  <c r="D11" i="22"/>
  <c r="E11" i="22"/>
  <c r="C11" i="22"/>
  <c r="D9" i="22"/>
  <c r="D253" i="22" s="1"/>
  <c r="E9" i="22"/>
  <c r="E253" i="22" s="1"/>
  <c r="C10" i="22"/>
  <c r="C9" i="22"/>
  <c r="C253" i="22" s="1"/>
  <c r="D17" i="22"/>
  <c r="E17" i="22"/>
  <c r="D18" i="22"/>
  <c r="E18" i="22"/>
  <c r="D19" i="22"/>
  <c r="E19" i="22"/>
  <c r="D20" i="22"/>
  <c r="E20" i="22"/>
  <c r="D21" i="22"/>
  <c r="E21" i="22"/>
  <c r="D22" i="22"/>
  <c r="E22" i="22"/>
  <c r="D23" i="22"/>
  <c r="E23" i="22"/>
  <c r="D24" i="22"/>
  <c r="E24" i="22"/>
  <c r="D25" i="22"/>
  <c r="E25" i="22"/>
  <c r="D26" i="22"/>
  <c r="E26" i="22"/>
  <c r="D27" i="22"/>
  <c r="E27" i="22"/>
  <c r="D28" i="22"/>
  <c r="E28" i="22"/>
  <c r="D29" i="22"/>
  <c r="E29" i="22"/>
  <c r="C18" i="22"/>
  <c r="C19" i="22"/>
  <c r="C20" i="22"/>
  <c r="C21" i="22"/>
  <c r="C22" i="22"/>
  <c r="C23" i="22"/>
  <c r="C24" i="22"/>
  <c r="C25" i="22"/>
  <c r="C26" i="22"/>
  <c r="C27" i="22"/>
  <c r="C28" i="22"/>
  <c r="C29" i="22"/>
  <c r="C17" i="22"/>
  <c r="C43" i="22" l="1"/>
  <c r="C42" i="22"/>
  <c r="E43" i="22"/>
  <c r="E42" i="22"/>
  <c r="D42" i="22"/>
  <c r="D43" i="22"/>
  <c r="A3" i="8"/>
  <c r="B3" i="8" s="1"/>
  <c r="F3" i="8" l="1"/>
  <c r="AF33" i="8" l="1"/>
  <c r="C33" i="22" s="1"/>
  <c r="AH33" i="8"/>
  <c r="E33" i="22" s="1"/>
  <c r="AG33" i="8"/>
  <c r="D33" i="22" s="1"/>
  <c r="AC31" i="8"/>
  <c r="D31" i="22" s="1"/>
  <c r="AD31" i="8"/>
  <c r="E31" i="22" s="1"/>
  <c r="AB31" i="8"/>
  <c r="C31" i="22" s="1"/>
  <c r="F4" i="8"/>
</calcChain>
</file>

<file path=xl/sharedStrings.xml><?xml version="1.0" encoding="utf-8"?>
<sst xmlns="http://schemas.openxmlformats.org/spreadsheetml/2006/main" count="11948" uniqueCount="609">
  <si>
    <t>Démarche d'amélioration continue de la Qualité</t>
  </si>
  <si>
    <t>Axe 2 : Pilotage de la démarche d'amélioration continue de la qualité</t>
  </si>
  <si>
    <t>Axe 1 : Prestation d'accompagnement des personnes</t>
  </si>
  <si>
    <t>Axe 3 : Mise en place d'une organisation efficiente</t>
  </si>
  <si>
    <t>Axe 4 : Inscription des établissements dans la dynamique territoriale</t>
  </si>
  <si>
    <t>Favoriser l'étayage sanitaire/médico-social de l'habitat inclusif</t>
  </si>
  <si>
    <t>N-3</t>
  </si>
  <si>
    <t>N-2</t>
  </si>
  <si>
    <t>N-1</t>
  </si>
  <si>
    <t>Commentaire/définition</t>
  </si>
  <si>
    <t>Dossier de l’usager</t>
  </si>
  <si>
    <t>Pilotage</t>
  </si>
  <si>
    <t>Gestion des admissions</t>
  </si>
  <si>
    <t>Facturation</t>
  </si>
  <si>
    <t>Gestion de la paie</t>
  </si>
  <si>
    <t>Gestion comptable, budgétaire et financière</t>
  </si>
  <si>
    <t xml:space="preserve">Inscription dans les SI partagés des autorités publiques </t>
  </si>
  <si>
    <t>Tableau de bord performance</t>
  </si>
  <si>
    <t>engagement dans Via Trajectoire PH</t>
  </si>
  <si>
    <t>E-cars</t>
  </si>
  <si>
    <t>Secteur psychiatrique</t>
  </si>
  <si>
    <t>Cf. données de caractérisations ESMS TdB
Type  (convention, GIP, GIE, GCS, GCSMS, CHT)
Fréquence d'évaluation
Niveau de satisfaction</t>
  </si>
  <si>
    <t>Cf. données de caractérisations ESMS TdB</t>
  </si>
  <si>
    <t>Mutualisation fonctions administratives et de gestion</t>
  </si>
  <si>
    <t>Mutualisation fonctions logistiques ou support</t>
  </si>
  <si>
    <t>Partenariat avec un réseau santé</t>
  </si>
  <si>
    <t>Convention permettant l'admission directe du résident en établissement de santé ?</t>
  </si>
  <si>
    <t>Taux de vétusté des constructions</t>
  </si>
  <si>
    <t>Taux d'ETP vacants</t>
  </si>
  <si>
    <t>Nombre de personnes accueillies bénéficiant d'un PAG</t>
  </si>
  <si>
    <t>Présence d'une action relative à la pair-aidance</t>
  </si>
  <si>
    <t>Taux de formation du personnel à la RBPP autisme/comportements problèmes/prise en charge somatique</t>
  </si>
  <si>
    <t>Taux de formations communes avec pro d'autres secteurs</t>
  </si>
  <si>
    <t>L’arrêté d’autorisation de fonctionnement est-il en adéquation avec la population accueillie ?</t>
  </si>
  <si>
    <t>Indicateur ANAP 2Pr6.3</t>
  </si>
  <si>
    <t>Durée moyenne de séjour</t>
  </si>
  <si>
    <t>Taux d'absentéisme des personnes accompagnées</t>
  </si>
  <si>
    <t>Taux d'hospitalisation complète</t>
  </si>
  <si>
    <t>Critères d'admission formalisés</t>
  </si>
  <si>
    <t>Nom du partenaire</t>
  </si>
  <si>
    <t>Appréciation de la qualité du partenariat</t>
  </si>
  <si>
    <t>Entité juridique signataire du CPOM</t>
  </si>
  <si>
    <t>Raison sociale</t>
  </si>
  <si>
    <t>N° FINESS</t>
  </si>
  <si>
    <t>Siège autorisé (VI du L.314-7 CASF)</t>
  </si>
  <si>
    <t>Si oui, autorité et date de la dernière délivrance d'autorisation</t>
  </si>
  <si>
    <t>ESMS entrant dans le périmètre du CPOM</t>
  </si>
  <si>
    <t>Catégorie ESMS</t>
  </si>
  <si>
    <t>FINESS Géo</t>
  </si>
  <si>
    <t>Capacité autorisée</t>
  </si>
  <si>
    <t>Jours annuels d'ouverture</t>
  </si>
  <si>
    <t>non</t>
  </si>
  <si>
    <t>Nombre de places autorisées</t>
  </si>
  <si>
    <t>Outils loi 2002-2</t>
  </si>
  <si>
    <t>Déficience intellectuelle</t>
  </si>
  <si>
    <t>Autisme / TED</t>
  </si>
  <si>
    <t>Troubles du comportement et de la communication</t>
  </si>
  <si>
    <t>Troubles psychiques</t>
  </si>
  <si>
    <t>Troubles du langage et des apprentissages</t>
  </si>
  <si>
    <t>Déficiences auditives</t>
  </si>
  <si>
    <t>Déficiences visuelles</t>
  </si>
  <si>
    <t>Déficiences motrices</t>
  </si>
  <si>
    <t>Déficiences métaboliques</t>
  </si>
  <si>
    <t>Cérébro-lésés</t>
  </si>
  <si>
    <t>Polyhandicapés</t>
  </si>
  <si>
    <t>En cours de diagnostic</t>
  </si>
  <si>
    <t>Autres types de déficience</t>
  </si>
  <si>
    <t>Nombre de personnes relevant de l’amendement Creton</t>
  </si>
  <si>
    <t>Profil des personnes accompagnées : % par déficience principale</t>
  </si>
  <si>
    <t>Taux de réponse aux sollicitations GOS</t>
  </si>
  <si>
    <t>Dont Internat/hébergement</t>
  </si>
  <si>
    <t>Dont semi-internat/accueil de jour</t>
  </si>
  <si>
    <t>Exemples : accompagnement du deuil, conséquences des violences, accidents, ruptures de parcours...</t>
  </si>
  <si>
    <t>Capacité installée</t>
  </si>
  <si>
    <t>Activité</t>
  </si>
  <si>
    <t>Activité : volet quantitatif</t>
  </si>
  <si>
    <t>Activité : volet qualitatif</t>
  </si>
  <si>
    <t>Taux d'occupation (pour les établissements)</t>
  </si>
  <si>
    <t>File active (services)</t>
  </si>
  <si>
    <t>Prestations délivrées</t>
  </si>
  <si>
    <t>Scolarisation</t>
  </si>
  <si>
    <t>SI</t>
  </si>
  <si>
    <t>Transports</t>
  </si>
  <si>
    <t>Efficience RH et QVT</t>
  </si>
  <si>
    <t>Partenariats</t>
  </si>
  <si>
    <t>directeur unique ou commun sur plusieurs ESMS ?</t>
  </si>
  <si>
    <t>Accès à la prévention et aux soins</t>
  </si>
  <si>
    <t>Accès à l' emploi</t>
  </si>
  <si>
    <t>Inscription dans la dynamique territoriale médico-sociale hors OG</t>
  </si>
  <si>
    <t>PHV : EHPAD ou section spécifique PA en MAS ou FAM</t>
  </si>
  <si>
    <t>Autres (PJJ, ASE, PMI, etc.)</t>
  </si>
  <si>
    <t>Votre ESMS est-il support d'un PCPE ?</t>
  </si>
  <si>
    <t>PCPE</t>
  </si>
  <si>
    <t>Partenariats (hors OG)</t>
  </si>
  <si>
    <t>Pour les ESMS concernés, cible 100%</t>
  </si>
  <si>
    <t>Liste d'attente (nombre de personnes)</t>
  </si>
  <si>
    <t>Indicateur ANAP IPr1.1</t>
  </si>
  <si>
    <t>ESAT : % places dédiées handicap psychique</t>
  </si>
  <si>
    <t>L'ESMS participe au déploiement de la réponse accompagnée pour tous ?</t>
  </si>
  <si>
    <t>Précisez laquelle</t>
  </si>
  <si>
    <t>Si partiel/non, précisez</t>
  </si>
  <si>
    <t>Taux de sorties vers autre ESMS</t>
  </si>
  <si>
    <t>Taux de sorties vers milieu ordinaire</t>
  </si>
  <si>
    <t>Proportion de personnes handicapées vieillissantes accompagnées</t>
  </si>
  <si>
    <t>Proportion de personnes accompagnées provenant d'un autre département</t>
  </si>
  <si>
    <t>Proportion de personnes admises en provenance d'un autre ESMS de l'OG</t>
  </si>
  <si>
    <t>L'ESMS a-t-il une action en faveur du dépistage organisé des cancers ?</t>
  </si>
  <si>
    <t>Précisez lesquelles</t>
  </si>
  <si>
    <t>ITEP : l'ESMS fonctionne-t-il en dispositif ?</t>
  </si>
  <si>
    <t>L'ESMS propose-t-il une offre de répit ?</t>
  </si>
  <si>
    <t>Axe 2 : pilotage de la démarche d'amélioration continue de la qualité</t>
  </si>
  <si>
    <t>Livret d'accueil</t>
  </si>
  <si>
    <t>Charte des droits et libertés</t>
  </si>
  <si>
    <t>Contrat de séjour</t>
  </si>
  <si>
    <t>Règlement de fonctionnement</t>
  </si>
  <si>
    <t>Projet d'établissement/service</t>
  </si>
  <si>
    <t>Conseil de la vie sociale</t>
  </si>
  <si>
    <t>Formalisé/ présent ?</t>
  </si>
  <si>
    <t>Un plan d'amélioration continue de la qualité est-il formalisé suite aux évaluations internes et externes ?</t>
  </si>
  <si>
    <t>Des procédures de prévention, gestion des incidents et évènements indésirables (dont la maltraitance) sont-elles formalisées ?</t>
  </si>
  <si>
    <t>Un plan d'action de maitrise du risque infectieux est-il formalisé ?</t>
  </si>
  <si>
    <t>Cible dept = 80%</t>
  </si>
  <si>
    <t>Comportement problème = manifestations dont la sévérité, l’intensité et la répétition sont telles que ces comportements génèrent des gênes très importantes pour la personne elle-même et pour autrui, de nature à bouleverser durablement sa vie quotidienne et celle de son entourage.</t>
  </si>
  <si>
    <t>Cible : 100% des ESMS proposent des formations croisées dans le plan de formation</t>
  </si>
  <si>
    <t>Indicateur ANAP IPr4.2</t>
  </si>
  <si>
    <t>Indicateur ANAP 2Pr7.1.1</t>
  </si>
  <si>
    <t>Nombre moyen de jours d'absence des personnes accompagnées</t>
  </si>
  <si>
    <t>Indicateur ANAP IPr3.3</t>
  </si>
  <si>
    <t>Un SI est déployé et utilisé</t>
  </si>
  <si>
    <t>L'ESMS dispose-t-il d'une procédure de suivi de la qualité des transports ?</t>
  </si>
  <si>
    <t>Nature du partenariat (convention, informel, etc.)</t>
  </si>
  <si>
    <t>Date de la dernière révision</t>
  </si>
  <si>
    <t>Cf. décret n° 2016-994 du 20 juillet 2016 relatif aux conditions d'échange et de partage d'informations entre professionnels de santé et autres professionnels des champs social et médico-social et à l'accès aux informations de santé à caractère personnel</t>
  </si>
  <si>
    <t>Quelle proportion des transports est-elle mutualisée avec d'autres ESMS ?</t>
  </si>
  <si>
    <t>L'ESMS a-t-il des liens pérennes et organisés avec des structures de santé ?</t>
  </si>
  <si>
    <t>Précisez</t>
  </si>
  <si>
    <t>En soins palliatifs, etc. Précisez</t>
  </si>
  <si>
    <t>Procédure prévoyant le retour du résidents sur le lieu de vie après hospitalisation (notamment psychiatrie) ?</t>
  </si>
  <si>
    <t>Conventionnement effectif avec professionnels des établissements scolaires</t>
  </si>
  <si>
    <t>Appui et accompagnement pour l’orientation professionnelle en complément du dispositif de droit commun et la recherche de stages liés à la formation</t>
  </si>
  <si>
    <t>L'ESMS participe-t-il à l'expérimentation/déploiement de l'habitat inclusif ?</t>
  </si>
  <si>
    <t>Les transports sont-ils internalisés ou externalisés</t>
  </si>
  <si>
    <t>Pour les transports collectifs, la desserte est réalisée en porte à porte ou par des points de ramassage ?</t>
  </si>
  <si>
    <t>Les recours à l'externalisation a-t-il donné lieu à mise en concurrence ?</t>
  </si>
  <si>
    <t>indicateur ANAP 2Re3.1</t>
  </si>
  <si>
    <t xml:space="preserve">Si oui, précisez les actions mises en œuvre </t>
  </si>
  <si>
    <t>Existe-t-il un schéma directeur interne informatique ?</t>
  </si>
  <si>
    <t>Nombre total d’enfants scolarisés</t>
  </si>
  <si>
    <t>Orientations stratégiques</t>
  </si>
  <si>
    <t>Stratégie et priorités régionales</t>
  </si>
  <si>
    <t>Inscription dans les priorités régionales</t>
  </si>
  <si>
    <t>Accès aux soins (structures de droit commun, consultations spécialisées, équipes mobiles, ...)</t>
  </si>
  <si>
    <t>Repérage, dépistage, accompagnement précoce (formation des libéraux, structuration des niveaux diagnostic, …)</t>
  </si>
  <si>
    <t>Inclusion en milieu ordinaire (scolarisation, insertion professionnelle, habitat)</t>
  </si>
  <si>
    <t>Pilotage interne</t>
  </si>
  <si>
    <t>Amélioration continue de la qualité</t>
  </si>
  <si>
    <t>Plan d'amélioration continue de la qualité</t>
  </si>
  <si>
    <t>Un plan d’amélioration qualité a-t-il été formalisé ?</t>
  </si>
  <si>
    <t>Taux d'actions mises en œuvre</t>
  </si>
  <si>
    <t>Quelle organisation qualité avez-vous déployé au sein de votre organisation (COPIL qualité, Référent qualité …) ?</t>
  </si>
  <si>
    <t xml:space="preserve">Quelles actions concrètes avez-vous mises en œuvre en matière de promotion de la bientraitance ?
</t>
  </si>
  <si>
    <t>Adaptation des modes d'intervention (réponses modulaires, RAPT, évolution des pratiques professionnelles)</t>
  </si>
  <si>
    <t>On entend par plan d'amélioration qualité : outil de pilotage et de suivi de la démarche qualité formalisé et qui retrace, pour chacun des objectifs, des actions, un calendrier, des indicateurs de suivi, des référents.</t>
  </si>
  <si>
    <t>Calcul de l'indicateur : (Nombre d’actions réalisées ou en cours de réalisation / Nombre total d’actions qualité inscrites au PAQ)*100</t>
  </si>
  <si>
    <t>Commentaires/définitions</t>
  </si>
  <si>
    <t>500 caractères maximum autorisés.
En cas d'alerte, préférez l'option "Réessayer" à l'option "Annuler" (l'ensemble de votre texte serait alors supprimé).</t>
  </si>
  <si>
    <t>Efficience et maîtrise des coûts</t>
  </si>
  <si>
    <t>Quel est le niveau d'informatisation et d'outillage informatique de votre organisme et de ses établissements et services ? (logiciels commun, progiciel unique regroupant divers domaines etc.) Ces outils sont-ils adaptés ?</t>
  </si>
  <si>
    <t>Quelles sont les actions mises en œuvre en matière de politique d’achat ?</t>
  </si>
  <si>
    <t>Politique d'achat et transport</t>
  </si>
  <si>
    <t>Quelles sont les mesures prises en vue d’optimiser la politique transport ?</t>
  </si>
  <si>
    <t>Politique SI</t>
  </si>
  <si>
    <t>Vos logiciels métiers sont-ils ?</t>
  </si>
  <si>
    <t>Homogènes entre les ESMS ?</t>
  </si>
  <si>
    <t>Interopérables entres eux ?</t>
  </si>
  <si>
    <t>Quels sont les principaux chantiers SI prévus ?</t>
  </si>
  <si>
    <t>Prévention (activité physique, liens sanitaire, éducation à la santé, dépistage, etc.)</t>
  </si>
  <si>
    <t>Accompagnement du vieillissement (prévention du vieillissement, articulation secteur personnes âgées, etc.)</t>
  </si>
  <si>
    <t xml:space="preserve">Comment avez-vous pris en compte les recommandations de bonnes pratiques professionnelles de ANESM/HAS dans les pratiques professionnelles ? </t>
  </si>
  <si>
    <t xml:space="preserve">Quelles actions concrètes avez-vous mises en œuvre en matière de prévention des risques auprès des personnes accompagnées ?
</t>
  </si>
  <si>
    <t>Raison sociale de l'organisme gestionnaire</t>
  </si>
  <si>
    <t>Liste ESMS</t>
  </si>
  <si>
    <t>Dispositif</t>
  </si>
  <si>
    <t>CMPP</t>
  </si>
  <si>
    <t>BAPU</t>
  </si>
  <si>
    <t>SESSAD</t>
  </si>
  <si>
    <t>IME</t>
  </si>
  <si>
    <t>ITEP</t>
  </si>
  <si>
    <t>IEM</t>
  </si>
  <si>
    <t>EEAP</t>
  </si>
  <si>
    <t>IDA</t>
  </si>
  <si>
    <t>IDV</t>
  </si>
  <si>
    <t>FH enfants</t>
  </si>
  <si>
    <t>Ets accueil temporaire enfants</t>
  </si>
  <si>
    <t>IES</t>
  </si>
  <si>
    <t>CAFS</t>
  </si>
  <si>
    <t>SAADMO/SESSAD</t>
  </si>
  <si>
    <t>MAS</t>
  </si>
  <si>
    <t>Ets/service</t>
  </si>
  <si>
    <t>Ambu</t>
  </si>
  <si>
    <t>Service</t>
  </si>
  <si>
    <t>FAM</t>
  </si>
  <si>
    <t>Ets accueil temporaire adultes</t>
  </si>
  <si>
    <t>SAMSAH</t>
  </si>
  <si>
    <t>SAVS</t>
  </si>
  <si>
    <t>SSIAD</t>
  </si>
  <si>
    <t>SPASAD</t>
  </si>
  <si>
    <t>SAD</t>
  </si>
  <si>
    <t>ESAT</t>
  </si>
  <si>
    <t>EA</t>
  </si>
  <si>
    <t>GEM</t>
  </si>
  <si>
    <t>CRP/CPO</t>
  </si>
  <si>
    <t>UEROS</t>
  </si>
  <si>
    <t>Expérimental</t>
  </si>
  <si>
    <t>EAM</t>
  </si>
  <si>
    <t>EANM</t>
  </si>
  <si>
    <t>Modalité</t>
  </si>
  <si>
    <t>FINESS</t>
  </si>
  <si>
    <t>RAISON SOCIALE DE L'ESMS</t>
  </si>
  <si>
    <t>TYPE DE L'ESMS</t>
  </si>
  <si>
    <t>Etablissement</t>
  </si>
  <si>
    <t>Enfants</t>
  </si>
  <si>
    <t>Adultes</t>
  </si>
  <si>
    <t>indicateur ANAP IRe2.3</t>
  </si>
  <si>
    <t>indicateur ANAP IRe1.1</t>
  </si>
  <si>
    <t>indicateur ANAP IRe2.2</t>
  </si>
  <si>
    <t>N° ESMS</t>
  </si>
  <si>
    <t>CAMSP</t>
  </si>
  <si>
    <t>Nombre de DI</t>
  </si>
  <si>
    <t>Nombre de TSA/TED</t>
  </si>
  <si>
    <t>Nombre TCC</t>
  </si>
  <si>
    <t>Nombre Psy</t>
  </si>
  <si>
    <t>Nombre langage</t>
  </si>
  <si>
    <t>Nombre DA</t>
  </si>
  <si>
    <t>Nombre DM</t>
  </si>
  <si>
    <t>Nombre Cérébro-lésés</t>
  </si>
  <si>
    <t>Nombre métaboliques</t>
  </si>
  <si>
    <t>Nombre poly</t>
  </si>
  <si>
    <t>Nombre en cours</t>
  </si>
  <si>
    <t>Nombre DV</t>
  </si>
  <si>
    <t>Nombre total de places de l'OG</t>
  </si>
  <si>
    <t>NE PAS INSERER DE FEUILLE APRES CETTE FEUILLE : ELLE NE SERA PAS PRISE EN COMPTE DANS LA SYNTHESE</t>
  </si>
  <si>
    <t>Nombre total de personnes relevant de l’amendement Creton</t>
  </si>
  <si>
    <t>Cible SRS = 20% dans chaque département</t>
  </si>
  <si>
    <t>Nombre de PHV</t>
  </si>
  <si>
    <t>% de personnes accueillies bénéficiant d'un PAG</t>
  </si>
  <si>
    <t>% d'ESMS ayant une action relative à la pair-aidance</t>
  </si>
  <si>
    <t xml:space="preserve">% d'ESMS support d'un PCPE </t>
  </si>
  <si>
    <t>% d'ESMS ayant des critères d'admission totalement formalisés</t>
  </si>
  <si>
    <t>ne sont comptés que les "oui"</t>
  </si>
  <si>
    <t>% des ESMS pour lesquels l’arrêté d’autorisation de fonctionnement est en adéquation complète avec la population accueillie </t>
  </si>
  <si>
    <t xml:space="preserve">nombre de personnes </t>
  </si>
  <si>
    <t>Présentation générale de la trame de diagnostic</t>
  </si>
  <si>
    <t>Sources de données pour le remplissage du document</t>
  </si>
  <si>
    <t>Guide de remplissage des différentes feuilles</t>
  </si>
  <si>
    <t>nombre de OUI</t>
  </si>
  <si>
    <t>% des ESMS ayant une action en faveur du dépistage organisé des cancers</t>
  </si>
  <si>
    <t>Nombre d'enfants scolarisés en MO</t>
  </si>
  <si>
    <t>Adultes/Enfants</t>
  </si>
  <si>
    <t>Nb de jours maj-&gt;ajd</t>
  </si>
  <si>
    <t>% d'ESMS dans lesquels l'outil est formalisé/ présent ?</t>
  </si>
  <si>
    <t xml:space="preserve">% d'ESMS ayant un plan d'amélioration continue de la qualité formalisé suite aux évaluations internes et externes </t>
  </si>
  <si>
    <t xml:space="preserve">% d'ESMS ayant un plan bleu et plan de continuité des activités établis </t>
  </si>
  <si>
    <t>% d'ESMS ayant un plan d'action de maitrise du risque infectieux formalisé</t>
  </si>
  <si>
    <t>% d'ESMS ayant un plan d'action permettant la sécurisation du médicament formalisé sur la base d'une auto-évaluation</t>
  </si>
  <si>
    <t xml:space="preserve">% d'ESMS ayant un plan d'action suivant la RBPP comportements-problèmes mis en œuvre </t>
  </si>
  <si>
    <t>Calcul très approximatif, reposant sur le % de personnes formées indiqué * nombre d'ETP dans le bloc efficience. Pour les ESMS concernés, cible 100%</t>
  </si>
  <si>
    <t>% des ESMS où il existe un schéma directeur interne informatique</t>
  </si>
  <si>
    <t>Démarche d'amélioration continue de la qualité</t>
  </si>
  <si>
    <t>Gestion des risques</t>
  </si>
  <si>
    <t>Analyse des pratiques et soutien aux personnels</t>
  </si>
  <si>
    <t>% de "oui" (à l'exclusion des "partiel" et des "non")</t>
  </si>
  <si>
    <t>% d'ESMS ayant formalisé une GEPEC</t>
  </si>
  <si>
    <t>% d'ESMS dont le PE contient un volet RH</t>
  </si>
  <si>
    <t>Les transports se font-ils principalement par transport collectif ou individuel ?</t>
  </si>
  <si>
    <t>% réponse 1</t>
  </si>
  <si>
    <t>% réponse 2</t>
  </si>
  <si>
    <t>% réponse 3</t>
  </si>
  <si>
    <t>Réponse 1 = internalisés, réponse 2 = externalisé, réponse 3 = les deux</t>
  </si>
  <si>
    <t>Réponse 1 = collectif, réponse 2 = individuel, réponse 3 = égalité</t>
  </si>
  <si>
    <t>Réponse 1 = porte à porte, réponse 2 = ramassage</t>
  </si>
  <si>
    <t>1ere réponse</t>
  </si>
  <si>
    <t>2e réponse</t>
  </si>
  <si>
    <t>3e réponse</t>
  </si>
  <si>
    <t>nombre de réponses</t>
  </si>
  <si>
    <t>Ventilation des ESMS selon l'organisation des transports</t>
  </si>
  <si>
    <t>Ventilation des ESMS selon les types de transports</t>
  </si>
  <si>
    <t>Ventilation des ESMS selon mise en concurrence</t>
  </si>
  <si>
    <t>Ventilation des ESMS selon type de desserte</t>
  </si>
  <si>
    <t>% des ESMS disposant d'une procédure de suivi de la qualité des transports</t>
  </si>
  <si>
    <t>% de "oui"</t>
  </si>
  <si>
    <t>% d'ESMS ayant des liens pérennes et organisés avec des structures de santé</t>
  </si>
  <si>
    <t>% d'ESMS participant à l'expérimentation/déploiement de l'habitat inclusif</t>
  </si>
  <si>
    <t>durée moy. en mois depuis la dernière MAJ/ réunion</t>
  </si>
  <si>
    <t>Date de maj/ réunion</t>
  </si>
  <si>
    <t>Liste des sigles</t>
  </si>
  <si>
    <t>Sigle</t>
  </si>
  <si>
    <t>Signification</t>
  </si>
  <si>
    <t>QVT</t>
  </si>
  <si>
    <t>Qualité de vie au travail</t>
  </si>
  <si>
    <t>ARS</t>
  </si>
  <si>
    <t>Agence régionale de santé</t>
  </si>
  <si>
    <t>CPOM</t>
  </si>
  <si>
    <t>Contrat pluriannuel d'objectifs et de moyens</t>
  </si>
  <si>
    <t>ESMS</t>
  </si>
  <si>
    <t>SNS</t>
  </si>
  <si>
    <t>Stratégie nationale de santé</t>
  </si>
  <si>
    <t>RH</t>
  </si>
  <si>
    <t>Ressources humaines</t>
  </si>
  <si>
    <t>Institut médico-éducatif</t>
  </si>
  <si>
    <t>Institut thérapeutique éducatif et pédagogique</t>
  </si>
  <si>
    <t>Institut d'éducation motrice</t>
  </si>
  <si>
    <t>Institut pour déficients auditifs</t>
  </si>
  <si>
    <t>Institut pour déficients visuels</t>
  </si>
  <si>
    <t>Foyer d'hébergement pour enfants handicapés</t>
  </si>
  <si>
    <t>Institut d'éducation sensorielle</t>
  </si>
  <si>
    <t>Centre médico-psycho-pédagogique</t>
  </si>
  <si>
    <t>Centre d'accueil familial spécialisé</t>
  </si>
  <si>
    <t>Centre d'accompagnement médico-social précoce</t>
  </si>
  <si>
    <t>Bureau d'aide psychologique universitaire</t>
  </si>
  <si>
    <t>Service d'éducation spécialisé et de soins à domicile</t>
  </si>
  <si>
    <t>Service assurant un accompagnement à domicile ou en milieu ordinaire</t>
  </si>
  <si>
    <t>Maison d'accueil spécialisée</t>
  </si>
  <si>
    <t>Foyer d'accueil médicalisé</t>
  </si>
  <si>
    <t>Service d'accompagnement médico-social pour adulte handicapé</t>
  </si>
  <si>
    <t>Service d'accompagnement à la vie sociale</t>
  </si>
  <si>
    <t>Service de soins infirmiers à domicile</t>
  </si>
  <si>
    <t>Service polyvalent d'aide et de soins à domicile</t>
  </si>
  <si>
    <t>Service prestataire d'aide à domicile</t>
  </si>
  <si>
    <t>Entreprise adaptée</t>
  </si>
  <si>
    <t>Groupe d'entraide mutuelle</t>
  </si>
  <si>
    <t>FV/FO</t>
  </si>
  <si>
    <t>FH</t>
  </si>
  <si>
    <t>Foyer de vie/Foyer occupationnel</t>
  </si>
  <si>
    <t>Foyer d'hébergement</t>
  </si>
  <si>
    <t>Centre de réorientation professionnelle/centre de pré-orientation professionnelle</t>
  </si>
  <si>
    <t>Unités d'évaluation, de réentraînement et d'orientation sociale et professionnelle</t>
  </si>
  <si>
    <t>TED</t>
  </si>
  <si>
    <t>Troubles envahissant du développement</t>
  </si>
  <si>
    <t>PAG</t>
  </si>
  <si>
    <t>Plan d'accompagnement global</t>
  </si>
  <si>
    <t>GOS</t>
  </si>
  <si>
    <t>Groupe opérationnel de synthèse</t>
  </si>
  <si>
    <t>Pôle de compétence et de prestations externalisées</t>
  </si>
  <si>
    <t>ANAP</t>
  </si>
  <si>
    <t>Agence nationale d'appui à la performance</t>
  </si>
  <si>
    <t>Système d'information</t>
  </si>
  <si>
    <t>Rédaction d'un volet RH dans le Projet d'établissement ?</t>
  </si>
  <si>
    <t>GEPEC</t>
  </si>
  <si>
    <t>Gestion prévisionnelle des emplois et des compétences</t>
  </si>
  <si>
    <t>ETP</t>
  </si>
  <si>
    <t>PHV</t>
  </si>
  <si>
    <t>Personnes handicapées vieillissantes</t>
  </si>
  <si>
    <t>EHPAD</t>
  </si>
  <si>
    <t>PA</t>
  </si>
  <si>
    <t>Personne âgée</t>
  </si>
  <si>
    <t>PJJ</t>
  </si>
  <si>
    <t>Protection judiciaire de la jeunesse</t>
  </si>
  <si>
    <t>ASE</t>
  </si>
  <si>
    <t>Aide sociale à l'enfance</t>
  </si>
  <si>
    <t>PMI</t>
  </si>
  <si>
    <t>Protection maternelle et infantile</t>
  </si>
  <si>
    <t>COPIL</t>
  </si>
  <si>
    <t>ANESM</t>
  </si>
  <si>
    <t>HAS</t>
  </si>
  <si>
    <t>Comité de pilotage</t>
  </si>
  <si>
    <t>Agence nationale des établissements sociaux et médico-sociaux</t>
  </si>
  <si>
    <t>Haute autorité de santé</t>
  </si>
  <si>
    <t>Privé non lucratif : Convention collective</t>
  </si>
  <si>
    <t>File active</t>
  </si>
  <si>
    <t>L'ESMS a-t-il formalisé une GPEC  ?</t>
  </si>
  <si>
    <t>Dont places externat/milieu ordinaire/ambulatoire</t>
  </si>
  <si>
    <t>Dont file active externat/milieu ordinaire/ambulatoire</t>
  </si>
  <si>
    <t>% des ESMS proposant une offre de répit</t>
  </si>
  <si>
    <t>% des ITEP fonctionnant en dispositif</t>
  </si>
  <si>
    <t>N-3 ou ANAP N-2</t>
  </si>
  <si>
    <t>N-2 ou ANAP N-1</t>
  </si>
  <si>
    <t>N-1 ou ANAP N</t>
  </si>
  <si>
    <t>Fond de roulement en jours</t>
  </si>
  <si>
    <t>Bilan financier</t>
  </si>
  <si>
    <t>Taux d'indépendance financière</t>
  </si>
  <si>
    <t>Durée apparente de la dette</t>
  </si>
  <si>
    <t>Besoin en fond de roulement en jours</t>
  </si>
  <si>
    <t>Taux de CAF</t>
  </si>
  <si>
    <t>Marge brute d'exploitation</t>
  </si>
  <si>
    <t>Taux de marge brute d'exploitation</t>
  </si>
  <si>
    <t>Nature du droit d'occupation du ou des bâtiment(s)</t>
  </si>
  <si>
    <t>% moyen de places d'IME et d'IEM occupées par des Creton</t>
  </si>
  <si>
    <t>Nombre de places pour les IME et IEM</t>
  </si>
  <si>
    <t>Modalité d'occupation des locaux</t>
  </si>
  <si>
    <t>Proprio</t>
  </si>
  <si>
    <t>Locataire</t>
  </si>
  <si>
    <t>Mixte, autre, etc</t>
  </si>
  <si>
    <t xml:space="preserve">Quelles sont les orientations fondamentales de votre organisme (axes structurants du projet associatif) ?
</t>
  </si>
  <si>
    <t>Veuillez fournir une brève description du siège/direction de l'organisme :</t>
  </si>
  <si>
    <t>Axe 1 : Prestations d'accompagnement des personnes</t>
  </si>
  <si>
    <t>Nombre de participation effectives aux GOS/nombre de sollicitation GOS</t>
  </si>
  <si>
    <t>Inscription dans le territoire de parcours</t>
  </si>
  <si>
    <t>Proportion de personnes accompagnées ayant un temps de transport &gt;2h aller-retour</t>
  </si>
  <si>
    <t>Le PIA type de l'ESMS intègre-t-il des objectifs relatifs à la formation professionnelle</t>
  </si>
  <si>
    <t>% des ESMS dont le PIA type intègre des objectifs relatifs à la formation professionnelle</t>
  </si>
  <si>
    <t>Conciliateur/médiateur/recours aux personnes qualifiées</t>
  </si>
  <si>
    <t>Conciliateur/médiateur/recours personnes qualifiées</t>
  </si>
  <si>
    <t>A date de réalisation du diagnostic</t>
  </si>
  <si>
    <t>% des ESMS développant des réponses modulaires, coopératives, évolutives</t>
  </si>
  <si>
    <t>L'ESMS développe-t-il des réponses modulaires, coopératives et/ou évolutives ?</t>
  </si>
  <si>
    <t>CMPP : l'ESMS a-t-il mis en œuvre le cahier des charges régional</t>
  </si>
  <si>
    <t>Précisez (précocité de prise en charge, positionnement en établissement ressource)</t>
  </si>
  <si>
    <t>L'ESMS a-t-il prévu l'accès à d'autres dispositifs de soins ?</t>
  </si>
  <si>
    <t>% d'ESMS ayant prévu l'accès à d'autres dispositifs de soins</t>
  </si>
  <si>
    <t>% des CMPP ayant mis en œuvre le cahier des charges régional</t>
  </si>
  <si>
    <t>Finances : sélection de ratios et agrégats suivis dans l'EPRD et l'ERRD</t>
  </si>
  <si>
    <t>Montant des réserves et provisions affectées à la couverture du BFR</t>
  </si>
  <si>
    <t>Montant des réserves de compensation des déficits</t>
  </si>
  <si>
    <t>Montant des amortissements des immobilisations</t>
  </si>
  <si>
    <t>Montant des provisions :</t>
  </si>
  <si>
    <t xml:space="preserve">   - dont montant pour renouvellement des immobilisations</t>
  </si>
  <si>
    <t xml:space="preserve">   - dont montant pour risques et charges</t>
  </si>
  <si>
    <t>(BFR/ total des charges décaissées)*365</t>
  </si>
  <si>
    <t>Besoin en fond de roulement (BFR)</t>
  </si>
  <si>
    <t>Compte de résultat retraité 
= marge brute d'exploitation / produits du groupe 1 et 2</t>
  </si>
  <si>
    <t xml:space="preserve">Total des charges décaissables </t>
  </si>
  <si>
    <t xml:space="preserve">Total des produits encaissables </t>
  </si>
  <si>
    <t>Compte de résultat
= toutes les charges - comptes (68 + 675)</t>
  </si>
  <si>
    <t>cf. PRS</t>
  </si>
  <si>
    <t>Si mixte ou autre, précisez</t>
  </si>
  <si>
    <t>Fond de Roulement Net Global (FRNG)</t>
  </si>
  <si>
    <t>Montant des excédents affectés à l'investissement</t>
  </si>
  <si>
    <t xml:space="preserve">Bilan financier et compte de résultat
 = (FRNG/charges décaissables)x365
</t>
  </si>
  <si>
    <t>Montant des réserves de compensation des charges d'amortissement</t>
  </si>
  <si>
    <t>Bilan financier
(compte 10682 et 10683)</t>
  </si>
  <si>
    <t>Bilan financier
(compte 10687)</t>
  </si>
  <si>
    <t>Bilan financier
(compte 10685)</t>
  </si>
  <si>
    <t>Bilan financier
(compte 10686)</t>
  </si>
  <si>
    <t>Bilan financier
(comptes 28)</t>
  </si>
  <si>
    <t>Bilan financier
(compte 142)</t>
  </si>
  <si>
    <t>Bilan financier
(compte 15)</t>
  </si>
  <si>
    <t>Grand livre des comptes et/ou bilan et/ou annexe de bilan
(comptes 14 +15)</t>
  </si>
  <si>
    <t>Bilan financier
= emprunts ( comptes 16 hors 165 + 1688 +169) / (financement stable du Fonds de Roulement d'Investissement (FRI) - amortissement (compte 28))</t>
  </si>
  <si>
    <t>Bilan financier
= FRNG - BFR</t>
  </si>
  <si>
    <t>Bilan financier et compte de résultat
=(T/charges décaissées)*365</t>
  </si>
  <si>
    <t>Trésorerie (T)</t>
  </si>
  <si>
    <t>Trésorerie en jours</t>
  </si>
  <si>
    <t>Capacité d'Auto Financement Nette (CAF Nette)</t>
  </si>
  <si>
    <t>Bilan financier et compte de résultat
= emprunts ( comptes 16 hors 165 + 1688 +169) / CAF 
CAF = résultat comptable + comptes 68 + 675 - 775 - 777 - 78</t>
  </si>
  <si>
    <t>Compte de résultat retraité 
= CAF / produits encaissables</t>
  </si>
  <si>
    <t>Compte de résultat retraité 
= produits du groupe 1 + groupe 2 - charges du groupe 1 - groupe 2 - charges 61 à 65 du groupe 3</t>
  </si>
  <si>
    <t>Compte de résultat
= tous les produits - comptes (72 + 775 + 777 + 7781 +78)</t>
  </si>
  <si>
    <t>Bilan financier
= comptes (2813+2814+2823+2824) / (compte 213 +214 + 223+ 224)</t>
  </si>
  <si>
    <t>Marge brute totale d'exploitation</t>
  </si>
  <si>
    <t>Capacité d'Auto Financement Nette totale (CAF Nette)</t>
  </si>
  <si>
    <t xml:space="preserve">Indicateur ANAP 2Pr6.4. PHV = &gt; 45 ans </t>
  </si>
  <si>
    <t>Nombre de jeunes accueillis bénéficiant d'un projet  visant à favoriser l’insertion pré professionnelle ou professionnelle</t>
  </si>
  <si>
    <t>PIA</t>
  </si>
  <si>
    <t>Projet Individuel d'Accompagnement</t>
  </si>
  <si>
    <t xml:space="preserve">% des personnels de l'ESMS qui ont accès à des groupes d’analyse de la pratique, espaces-ressources et réflexion éthique ou groupes d'examen des situations difficiles </t>
  </si>
  <si>
    <t>Finances pour l'ensemble du périmètre CPOM</t>
  </si>
  <si>
    <t>Synthèse difficilement exploitable à l'échelle de l'OG</t>
  </si>
  <si>
    <r>
      <t xml:space="preserve">Ce document a vocation à contenir le diagnostic établi par l'Organisme Gestionnaire (OG) et l'ARS dans la perspective de la conclusion d'un contrat pluriannuel d'objectifs et de moyens (CPOM).
Il se compose d'une série de feuilles. La première, nommée "Périmètre", recense essentiellement les ESMS intégrant le CPOM. La deuxième porte sur le diagnostic de l'OG dans son ensemble. Les suivantes, numérotées, supportent le diagnostic de chaque ESMS appartenant au CPOM, recensés dans la feuille "Périmètre". Une feuille doit donc être remplie pour chaque ESMS (1 ESMS = 1 feuille numérotée). Par défaut, ce fichier contient un nombre de feuilles trop important pour la plupart des CPOM : les feuilles inutiles peuvent être supprimées.
La suppression des feuilles numérotées non remplies est conseillée pour alléger le document et en faciliter la manipulation. En revanche, l'insertion de feuilles est plus délicate : reportez-vous à l'explication dans le guide de remplissage ci-dessous. 
</t>
    </r>
    <r>
      <rPr>
        <b/>
        <sz val="11"/>
        <color theme="1"/>
        <rFont val="Calibri"/>
        <family val="2"/>
        <scheme val="minor"/>
      </rPr>
      <t>En aucun cas les feuilles supplémentaires ne doivent être insérées après la feuille "STOP"</t>
    </r>
    <r>
      <rPr>
        <sz val="11"/>
        <color theme="1"/>
        <rFont val="Calibri"/>
        <family val="2"/>
        <scheme val="minor"/>
      </rPr>
      <t xml:space="preserve"> : les feuilles situées après ne sont pas prises en compte dans la synthèse.
Enfin, une feuille de synthèse contient des agrégations des éléments chiffrés renseignés dans les feuilles correspondant à chaque ESMS.</t>
    </r>
  </si>
  <si>
    <t>Merci de ne pas remplir ni supprimer cette ligne, destinée à limiter les risques d'erreur dans la feuille de synthèse</t>
  </si>
  <si>
    <t>Nature du droit d'occupation du ou des bâtiment(s)
% de propriétaire retenu</t>
  </si>
  <si>
    <t>Montant  des excédents affectés à l'investissement</t>
  </si>
  <si>
    <t>Montant  des réserves de compensation des charges d'amortissement</t>
  </si>
  <si>
    <t>Montant  des réserves et provisions affectées à la couverture du BFR</t>
  </si>
  <si>
    <t>Montant  des réserves de compensation des déficits</t>
  </si>
  <si>
    <t>Montant  des amortissements des immobilisations</t>
  </si>
  <si>
    <t>Montant  des provisions :</t>
  </si>
  <si>
    <t xml:space="preserve">   - dont montant  pour renouvellement des immobilisations</t>
  </si>
  <si>
    <t xml:space="preserve">   - dont montant  pour risques et charges</t>
  </si>
  <si>
    <t>Ventilation approximative des personnes par type de déficience principale (% dans chaque ESMS * (nombre de places autorisées+ File Active))/Nombre total de places et File Active de l'OG)</t>
  </si>
  <si>
    <t>% de "oui". 
Toute cellule vide compte pour le nombre de jours entre le 1/01/1900 et le jour où le fichier a été utilisé et fausse donc la durée moyenne
Merci donc de bien remplir toutes les dates sur les onglets précédents</t>
  </si>
  <si>
    <t>Votre organisme développe-t-il une action spécifique dans les domaines ci-dessous ?
Dans l'affirmative, les détailler succinctement</t>
  </si>
  <si>
    <t>Autorisation de frais de siège
Si oui, les détailler succinctement</t>
  </si>
  <si>
    <t>Des mutualisations d’équipement, de personnel entre ESMS du territoire sont-elles formalisées ?
Si oui, les détailler succinctement</t>
  </si>
  <si>
    <t>Taux de personnes en dérogation ou hors autorisation</t>
  </si>
  <si>
    <t>l'ESMS a-t-il rédigé le DUERP ?</t>
  </si>
  <si>
    <t>si Oui, précisez la date</t>
  </si>
  <si>
    <t>Taux de recours à des CDD de remplacement</t>
  </si>
  <si>
    <t>% d'ESMS ayant rédigé un DUERP  ?</t>
  </si>
  <si>
    <t>% des ESMS ayant un calendrier de suivi des dates du DUERP ?</t>
  </si>
  <si>
    <t xml:space="preserve">Nombre d'ETP réels Direction/Encadrement au 31/12 </t>
  </si>
  <si>
    <t xml:space="preserve">Nombre d'ETP réels Administration/gestion au 31/12 </t>
  </si>
  <si>
    <t xml:space="preserve">Nombre d'ETP réels Services généraux au 31/12 </t>
  </si>
  <si>
    <t>Nombre d'ETP réels restauration au 31/12</t>
  </si>
  <si>
    <t xml:space="preserve">Nombre d'ETP réels de psychologue au 31/12 </t>
  </si>
  <si>
    <t xml:space="preserve">Nombre d'ETP réels ASH au 31/12 </t>
  </si>
  <si>
    <t xml:space="preserve">Nombre d'ETP réels médicaux au 31/12 </t>
  </si>
  <si>
    <t xml:space="preserve">Nombre d'ETP réels autres fonctions au 31/12 </t>
  </si>
  <si>
    <t>Taux d'enfants bénéficiant d'une scolarisation en milieu ordinaire</t>
  </si>
  <si>
    <t>CMPP : l'ESMS a-t-il une action pour renforcer la précocité de ses accompagnements ?</t>
  </si>
  <si>
    <t>CAMSP : l'ESMS a-t-il une action pour renforcer la précocité de ses accompagnements ?</t>
  </si>
  <si>
    <t>% des ESAT ayant une action renforçant l'accès à l'emploi milieu ordinaire</t>
  </si>
  <si>
    <t>Indicateur à reprendre diag de gestion</t>
  </si>
  <si>
    <t>Suivi Activité</t>
  </si>
  <si>
    <t>Engagement dans Via Trajectoire PH</t>
  </si>
  <si>
    <t>SI Accueil Temporaire</t>
  </si>
  <si>
    <t>Quelle est la périodicité de la mise à jour sur Via Trajectoire PH ?</t>
  </si>
  <si>
    <t>Mutualisation d'une ou plusieurs modalités d'accompagnement</t>
  </si>
  <si>
    <t>L'ESMS a-t-il mis en place différentes modalités d'habitat au sein de son autorisation ?</t>
  </si>
  <si>
    <t>Nombre d'heures scolaires moyen hebdomadaire</t>
  </si>
  <si>
    <t>Le projet personnalisé de scolarisation a-t-il  moins de 12 mois</t>
  </si>
  <si>
    <t>L'unité d'enseignement de la structure comprend il au moins un dispositif  Unité d'Enseignement Externalisée (UEE)</t>
  </si>
  <si>
    <t>en Individuel ou en UEE</t>
  </si>
  <si>
    <t>CMPP : pourcentage d'enfants dans la file active de moins de 3 ans</t>
  </si>
  <si>
    <t>Rapport d'activité CMPP CII-1</t>
  </si>
  <si>
    <t xml:space="preserve">CAMSP : pourcentage d'enfants dans la file active de moins de 24 mois </t>
  </si>
  <si>
    <t>Projet personnalisé crée ou actualisé de moins de 12 mois</t>
  </si>
  <si>
    <t>Si oui date :</t>
  </si>
  <si>
    <t>Le déploiement du plan de formation fait-il l'objet de suivi et de mesures d'impact ?</t>
  </si>
  <si>
    <t>indicateur ANAP 2Re3.3</t>
  </si>
  <si>
    <t>L'ESMS a-t-il développé une offre spécifique pour les 16 -25 ans?</t>
  </si>
  <si>
    <t>Conventionnement effectif avec des établissements scolaires</t>
  </si>
  <si>
    <t>Annexe 4 c</t>
  </si>
  <si>
    <t>L'ESMS a-t-il une action promouvant l'activité physique ?</t>
  </si>
  <si>
    <t>Taux de Projet Individualisé d'Accompagnement (PIA) à jour par rapport au nombre de personnes</t>
  </si>
  <si>
    <t>L'ESMS a-t-il une action promouvant l'information et éducation à la santé (addiction, sexualité, etc.) ?</t>
  </si>
  <si>
    <t>L'ESMS a-t-il une action promouvant la santé bucco-dentaire ?</t>
  </si>
  <si>
    <t>Le dispositif comprend - il les 5 modalités en interne ou par convention ? (prévention, externalisation des UE, internat, semi-internat, SESSAD)</t>
  </si>
  <si>
    <t>Nombre d'EI déclaré au point Focal Régional en N-1</t>
  </si>
  <si>
    <t>Les personnels de l'ESMS ont-ils accès à des groupes d’analyse de la pratique, espaces-ressources et réflexion éthique ou groupes d'examen des situations difficiles ?</t>
  </si>
  <si>
    <t>Livret Autisme Auvergne Rhône Alpes (LAARA)</t>
  </si>
  <si>
    <t>Compte de résultat retraité et tableau de financement 
CAF Nette = CAF - remboursement annuel de la part capital des emprunts</t>
  </si>
  <si>
    <t xml:space="preserve">Nombre d'ETP réels de personnel Éducation Nationale au 31/12 </t>
  </si>
  <si>
    <t>Taux d'absentéisme hors formation (365 jours Cf. ANAP)</t>
  </si>
  <si>
    <t>Taux d'absentéisme pour motif accident du travail et/ou maladie professionnelle (365 jours Cf. ANAP)</t>
  </si>
  <si>
    <t>Mutualisation fonctions d'accompagnement et/ou de soins</t>
  </si>
  <si>
    <t xml:space="preserve">Procédure formalisée de partage d'informations utiles à l'accompagnement des usagers professionnels des champs social et médico-social et à l'accès aux informations de santé à caractère personnel </t>
  </si>
  <si>
    <t>Équipe mobile autisme</t>
  </si>
  <si>
    <t>Équipe mobile soins palliatifs</t>
  </si>
  <si>
    <t>Équipe mobile Psychiatrie</t>
  </si>
  <si>
    <t>Inscription dans la dynamique territoriale scolaire/professionnelle</t>
  </si>
  <si>
    <t>Éducation nationale</t>
  </si>
  <si>
    <t>Existe-t-il un calendrier de suivi des dates du DUERP ?</t>
  </si>
  <si>
    <t xml:space="preserve">Vous trouverez ci-dessous une liste non exhaustive des sources de données mobilisables pour réaliser votre diagnostic CPOM :
Pour les gestionnaires : 
          o Sérafin PH : sur la base de la nomenclature, vous pouvez identifier et qualifier vos prises en charge et le positionnement de votre OG/ESMS et les évolutions que vous souhaitez y apporter
          o Évaluation interne/externe
          o Le projet d'établissement/associatif
          o Le PRS/SRS produit par l'ARS
          o Les tableaux de bord ANAP relatifs à vos ESMS : pour limiter au maximum le temps de réalisation du diagnostic, le choix a été fait d'en faire reposer une grande partie sur les TdB ANAP. Dans ce cas, la colonne définition/commentaire mentionne l'indicateur ANAP concerné. Il vous suffit de le reporter.
Pour l'ARS : 
          o PRS/SRS
          o Les tableaux de bord ANAP relatifs aux ESMS concernés
          o Eval interne/externe
          o Les rapports inspections
          o Les groupes homogènes de structures
   </t>
  </si>
  <si>
    <t>Établissement d'accueil médicalisé en tout ou partie pour personnes handicapées</t>
  </si>
  <si>
    <t>Établissement d'accueil non médicalisé pour personnes handicapées</t>
  </si>
  <si>
    <t>Établissement pour enfants et adolescents polyhandicapés</t>
  </si>
  <si>
    <t>Établissement d'hébergement pour personne âgée dépendante</t>
  </si>
  <si>
    <t>Établissement et service d'aide par le travail</t>
  </si>
  <si>
    <t>Établissement et service médico-sociaux</t>
  </si>
  <si>
    <t>Équivalent temps plein</t>
  </si>
  <si>
    <t xml:space="preserve">% des procédures de prévention, gestion des incidents et évènements indésirables (dont la maltraitance) complètement formalisées </t>
  </si>
  <si>
    <t>même approximation que le profil des personnes accompagnées</t>
  </si>
  <si>
    <t>% des ESMS ayant une action promouvant l'activité physique</t>
  </si>
  <si>
    <t>% des ESMS ayant une action promouvant l'information et éducation à la santé (addiction, sexualité, etc.)</t>
  </si>
  <si>
    <t>% des ESMS ayant une action promouvant la santé bucco-dentaire</t>
  </si>
  <si>
    <t>Êtes vous un ESMS de niveau 1, 2 ou 3 ?</t>
  </si>
  <si>
    <t>L'ESMS développe-t-il une action favorisant l'accès aux consultations spécialisées ?</t>
  </si>
  <si>
    <t>ESAT : L'ESMS a-t-il une action renforçant l'accès à l'emploi milieu ordinaire ?</t>
  </si>
  <si>
    <t>ESAT : L'ESMS est-t-il support d'un dispositif emploi accompagné ?</t>
  </si>
  <si>
    <t xml:space="preserve">Précisez </t>
  </si>
  <si>
    <t>Un plan bleu conforme au guide ARS de 2015 est-il établi ?</t>
  </si>
  <si>
    <t>Un plan d'action suivant la RBPP comportement-problème a-t-il été mis en œuvre ?</t>
  </si>
  <si>
    <t>Un plan d'action permettant la sécurisation du médicament a-t-il été formalisé sur la base d'une auto-évaluation et conforme au guide ARS de 2016 ?</t>
  </si>
  <si>
    <t xml:space="preserve">Nombre d'ETP réels socio-éducatifs au 31/12 </t>
  </si>
  <si>
    <t xml:space="preserve">Nombre d'ETP réels paramédicaux au 31/12 </t>
  </si>
  <si>
    <t>Taux de rotation du personnel sur effectifs réels</t>
  </si>
  <si>
    <t>Précisez vos relations avec les autres structures de la filière ou les déficiences concernées
niveau 1 : diagnostic et évaluation
niveau 2 : prise en charge
niveau 3 : spécialisation / expertise</t>
  </si>
  <si>
    <t>Inscription dans la dynamique habitat inclusif</t>
  </si>
  <si>
    <t>Inscription dans la dynamique territoriale en soins</t>
  </si>
  <si>
    <t>L'ESMS a-t-il des liens avec des opérateurs associatifs et/ou sportifs de prévention et de promotion de la santé ?</t>
  </si>
  <si>
    <t xml:space="preserve">Si oui, précisez les modalités mises en œuvre </t>
  </si>
  <si>
    <t>L'ESMS est -il ressource de son territoire en N-1?</t>
  </si>
  <si>
    <t>Ecart en % entre les personnes en dérogation ou hors autorisation</t>
  </si>
  <si>
    <t>si "partiel" : précisez quelles démarches ont été réalisées et lesquelles restent à faire</t>
  </si>
  <si>
    <t>indicateur ANAP IRe1.1 niveau 2</t>
  </si>
  <si>
    <t>Si non, précisez pourquoi</t>
  </si>
  <si>
    <t>Si OUI, précisez combien</t>
  </si>
  <si>
    <t>non exploitable en synthèse</t>
  </si>
  <si>
    <t>Nombre places ESAT dédiées psy</t>
  </si>
  <si>
    <t>Nombre de places ESAT N-3 à N-1</t>
  </si>
  <si>
    <t xml:space="preserve">nombre de OUI </t>
  </si>
  <si>
    <t>Nombre autres</t>
  </si>
  <si>
    <t>Si non ou si date supérieure à 1 an, précisez pourquoi</t>
  </si>
  <si>
    <t>Si non ou si date supérieure à 5 ans, précisez pourquoi</t>
  </si>
  <si>
    <t>Synthèse par l'ARS / CD du diagnostic partagé sur l'axe concerné</t>
  </si>
  <si>
    <t xml:space="preserve">-
-
-
-
-
</t>
  </si>
  <si>
    <t>% de PIA  à jour par rapport au nombre de personnes</t>
  </si>
  <si>
    <t>% de "oui" (à l'exclusion des "non")</t>
  </si>
  <si>
    <t>% de "oui" (à l'exclusion des  "non")</t>
  </si>
  <si>
    <t>% des ESMS développant une action favorisant l'accès aux consultations spécialisées</t>
  </si>
  <si>
    <t>% des unités d'enseignement de la structure comprenant au moins une Unité d'Enseignement Externalisée (UEE)</t>
  </si>
  <si>
    <t>% des ESAT ayant un dispositif emploi accompagné</t>
  </si>
  <si>
    <t xml:space="preserve">% des CMPP ayant une action pour renforcer la précocité de ses accompagnements </t>
  </si>
  <si>
    <t>% d'enfants en CMPP dans la file active de moins de 3 ans</t>
  </si>
  <si>
    <t xml:space="preserve">% des CAMSP ayant une action pour renforcer la précocité de ses accompagnements </t>
  </si>
  <si>
    <t>% des dispositifs comprennantl les 5 modalités en interne ou par convention ? (prévention, externalisation des UE, internat, semi-internat, SESSAD)</t>
  </si>
  <si>
    <t xml:space="preserve">% des ESMS ayant eu un suivi et des mesures d'impact sur le déploiement du plan de formation </t>
  </si>
  <si>
    <t>Réponse 1 = oui, réponse 2 =  non</t>
  </si>
  <si>
    <t>% des ESMS par niveau</t>
  </si>
  <si>
    <t>% de la périodicité des mise à jour des ESMS sur Via Trajectoire PH   ?</t>
  </si>
  <si>
    <t>Réponse 1 = ,niveau 1 réponse 2 = niveau 2 réponse 3 = niveau 3</t>
  </si>
  <si>
    <t>Réponse 1 = ,semaine réponse 2 = mois réponse 3 = année</t>
  </si>
  <si>
    <t>% d'ESMS participant au déploiement de la réponse accompagnée pour tous</t>
  </si>
  <si>
    <t>% d'ESMS ayant des liens avec des opérateurs associatifs et/ou sportifs de prévention et de promotion de la santé</t>
  </si>
  <si>
    <t>% des ESMS ayant un projet personnalisé de scolarisation de moins de 12 mois</t>
  </si>
  <si>
    <t>% d'ESMS développant une offre spécifique pour les 16-25 ans</t>
  </si>
  <si>
    <t>Nombre d'heure moyen par ESMS de jeunes accueillis bénéficiant d'un projet pré professionnel ou professionnel</t>
  </si>
  <si>
    <t xml:space="preserve">% d'ESMS ayant mis en place les différentes modalités d'habitat au sein de son autorisation </t>
  </si>
  <si>
    <t>Partenariats locaux avec dispositifs de droits communs hors scolarisation (sport, culture, loisirs, transports, etc.)</t>
  </si>
  <si>
    <t xml:space="preserve">Si oui date : </t>
  </si>
  <si>
    <t>Analyse par la structure de ses points forts et améliorations</t>
  </si>
  <si>
    <t>Analyse par l'ARS / CD au regard des objectifs du PRS et Schéma et des enjeux du territoire</t>
  </si>
  <si>
    <t>nombre de PIA à jour</t>
  </si>
  <si>
    <r>
      <t xml:space="preserve">Les feuilles relatives aux ESMS (numérotées) sont structurées selon les quatre grands axes identifiés dans le CPOM type, de façon à favoriser le passage du diagnostic aux objectifs du CPOM.
</t>
    </r>
    <r>
      <rPr>
        <u/>
        <sz val="11"/>
        <color theme="1"/>
        <rFont val="Calibri"/>
        <family val="2"/>
        <scheme val="minor"/>
      </rPr>
      <t>Insertion/suppression de feuilles :</t>
    </r>
    <r>
      <rPr>
        <sz val="11"/>
        <color theme="1"/>
        <rFont val="Calibri"/>
        <family val="2"/>
        <scheme val="minor"/>
      </rPr>
      <t xml:space="preserve">
Les feuilles peuvent être ajoutées ou supprimées en masse. Pour supprimer des feuilles, les sélectionner en cliquant sur la première, maintenez la touche "maj" enfoncée et cliquez sur la dernière feuille (première et dernière s'entendant de gauche à droite). Les onglets de feuilles sélectionnés sont blancs. Faites ensuite clic-droit sur n'importe laquelle des feuilles sélectionnées et cliquez enfin sur "supprimer". Attention, la suppression des feuilles est définitive. Elle ne peuvent être récupérées via ctrl-z.
Pour ajouter des feuilles : procédez par duplication. Sélectionnez dans les feuilles numérotées existantes le nombre de feuilles que vous voulez ajouter par clic-maj-clic (cf. paragraphe précédent). Clic-droit sur un onglet de feuille sélectionné, puis "Déplacer ou copier". Cochez la case "Créer une copie" et insérez les feuilles </t>
    </r>
    <r>
      <rPr>
        <b/>
        <sz val="11"/>
        <color theme="1"/>
        <rFont val="Calibri"/>
        <family val="2"/>
        <scheme val="minor"/>
      </rPr>
      <t>avant</t>
    </r>
    <r>
      <rPr>
        <sz val="11"/>
        <color theme="1"/>
        <rFont val="Calibri"/>
        <family val="2"/>
        <scheme val="minor"/>
      </rPr>
      <t xml:space="preserve"> la feuille "STOP". Renommez-les ensuite une à une (clic-droit sur l'onglet de la feuille "Renommer") en une </t>
    </r>
    <r>
      <rPr>
        <b/>
        <sz val="11"/>
        <color theme="1"/>
        <rFont val="Calibri"/>
        <family val="2"/>
        <scheme val="minor"/>
      </rPr>
      <t>suite continue de chiffres croissants (1,2,3,4 ...)</t>
    </r>
    <r>
      <rPr>
        <sz val="11"/>
        <color theme="1"/>
        <rFont val="Calibri"/>
        <family val="2"/>
        <scheme val="minor"/>
      </rPr>
      <t xml:space="preserve">. Ne renommez pas les feuilles existantes autrement.
</t>
    </r>
    <r>
      <rPr>
        <u/>
        <sz val="11"/>
        <color theme="1"/>
        <rFont val="Calibri"/>
        <family val="2"/>
        <scheme val="minor"/>
      </rPr>
      <t>Remplissage des feuilles</t>
    </r>
    <r>
      <rPr>
        <sz val="11"/>
        <color theme="1"/>
        <rFont val="Calibri"/>
        <family val="2"/>
        <scheme val="minor"/>
      </rPr>
      <t xml:space="preserve">
Pour éviter toute erreur de saisie, faciliter l'automatisation et la pertinence de la synthèse, le remplissage des cellules est contraint. Les </t>
    </r>
    <r>
      <rPr>
        <b/>
        <sz val="11"/>
        <color theme="1"/>
        <rFont val="Calibri"/>
        <family val="2"/>
        <scheme val="minor"/>
      </rPr>
      <t>cellules grisées</t>
    </r>
    <r>
      <rPr>
        <sz val="11"/>
        <color theme="1"/>
        <rFont val="Calibri"/>
        <family val="2"/>
        <scheme val="minor"/>
      </rPr>
      <t xml:space="preserve"> doivent laissées </t>
    </r>
    <r>
      <rPr>
        <b/>
        <sz val="11"/>
        <color theme="1"/>
        <rFont val="Calibri"/>
        <family val="2"/>
        <scheme val="minor"/>
      </rPr>
      <t>vides.</t>
    </r>
    <r>
      <rPr>
        <sz val="11"/>
        <color theme="1"/>
        <rFont val="Calibri"/>
        <family val="2"/>
        <scheme val="minor"/>
      </rPr>
      <t xml:space="preserve"> De même, les cellules avec des valeurs nulles doivent être laissées vides : </t>
    </r>
    <r>
      <rPr>
        <b/>
        <sz val="11"/>
        <color theme="1"/>
        <rFont val="Calibri"/>
        <family val="2"/>
        <scheme val="minor"/>
      </rPr>
      <t>ne pas inscrire de 0</t>
    </r>
    <r>
      <rPr>
        <sz val="11"/>
        <color theme="1"/>
        <rFont val="Calibri"/>
        <family val="2"/>
        <scheme val="minor"/>
      </rPr>
      <t xml:space="preserve">. Ceux-ci fausseraient les calculs de moyennes.
Vous pouvez en fonction de la longeur de votre texte élargir la hauteur de ligne.
Au cas où le format imposé vous semblerait inapproprié au type de réponse que vous souhaitez faire, vous êtes libre de détailler/amender vos réponses dans la colonne définition/commentaire. Le diagnostic devant rester synthétique, le nombre de caractères inscriptibles dans ces cellules est limité. Si vous excédez la capacité maximum admise, cliquez sur "Réessayer" plutôt qu' "Annuler" : ceci vous permettra de retrouver votre texte inchangé, "annuler" vidant la cellule de son contenu.
A la fin de chaque axe, un espace est réservé pour développer les grands enjeux identifiés par l'ESMS puis par l'ARS. Vous pouvez agrandir les lignes pour une meilleure lisibilité.
</t>
    </r>
    <r>
      <rPr>
        <u/>
        <sz val="11"/>
        <color theme="1"/>
        <rFont val="Calibri"/>
        <family val="2"/>
        <scheme val="minor"/>
      </rPr>
      <t>Feuille de synthèse</t>
    </r>
    <r>
      <rPr>
        <sz val="11"/>
        <color theme="1"/>
        <rFont val="Calibri"/>
        <family val="2"/>
        <scheme val="minor"/>
      </rPr>
      <t xml:space="preserve">
Les résultats contenus dans l'onglet de synthèse sont à prendre avec précaution : l'agrégation des cellules contenant des taux pour produire des moyennes ou des taux moyens se fait parfois par des approximations. Celles-ci sont alors indiquées dans les commentaires. Enfin, les % moyens relatifs aux questions appelant des réponses "oui/partiel/non" ne sont calculés que sur le nombre d'ESMS ayant répondu "oui" à la question posée (à l'exclusion de "partiel" ou "non").</t>
    </r>
  </si>
  <si>
    <t>Indicateur ANAP 2Pr6.4</t>
  </si>
  <si>
    <t>Indicateur ANAP IPr3.2.c</t>
  </si>
  <si>
    <t>Indicateur ANAP IPr3.2.d</t>
  </si>
  <si>
    <t xml:space="preserve">Indicateur ANAP 2Pr6.1. PHV = &gt; 45 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</si>
</sst>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 &quot;€&quot;"/>
  </numFmts>
  <fonts count="28" x14ac:knownFonts="1">
    <font>
      <sz val="11"/>
      <color theme="1"/>
      <name val="Calibri"/>
      <family val="2"/>
      <scheme val="minor"/>
    </font>
    <font>
      <sz val="11"/>
      <color theme="1"/>
      <name val="Calibri"/>
      <family val="2"/>
      <scheme val="minor"/>
    </font>
    <font>
      <sz val="11"/>
      <color theme="1"/>
      <name val="Arial"/>
      <family val="2"/>
    </font>
    <font>
      <sz val="11"/>
      <color rgb="FFFF0000"/>
      <name val="Arial"/>
      <family val="2"/>
    </font>
    <font>
      <sz val="11"/>
      <name val="Calibri"/>
      <family val="2"/>
      <scheme val="minor"/>
    </font>
    <font>
      <i/>
      <sz val="10"/>
      <name val="Calibri"/>
      <family val="2"/>
      <scheme val="minor"/>
    </font>
    <font>
      <sz val="11"/>
      <color rgb="FFFF0000"/>
      <name val="Calibri"/>
      <family val="2"/>
      <scheme val="minor"/>
    </font>
    <font>
      <sz val="9"/>
      <color rgb="FFFF0000"/>
      <name val="Calibri"/>
      <family val="2"/>
      <scheme val="minor"/>
    </font>
    <font>
      <sz val="11"/>
      <color theme="6" tint="-0.499984740745262"/>
      <name val="Calibri"/>
      <family val="2"/>
      <scheme val="minor"/>
    </font>
    <font>
      <b/>
      <sz val="11"/>
      <color theme="1"/>
      <name val="Calibri"/>
      <family val="2"/>
      <scheme val="minor"/>
    </font>
    <font>
      <sz val="12"/>
      <color theme="1"/>
      <name val="Calibri"/>
      <family val="2"/>
      <scheme val="minor"/>
    </font>
    <font>
      <sz val="16"/>
      <color theme="0"/>
      <name val="Calibri"/>
      <family val="2"/>
      <scheme val="minor"/>
    </font>
    <font>
      <sz val="11"/>
      <color rgb="FF000000"/>
      <name val="Calibri"/>
      <family val="2"/>
    </font>
    <font>
      <sz val="10"/>
      <color theme="1"/>
      <name val="Calibri"/>
      <family val="2"/>
      <scheme val="minor"/>
    </font>
    <font>
      <b/>
      <sz val="14"/>
      <color theme="0"/>
      <name val="Calibri"/>
      <family val="2"/>
      <scheme val="minor"/>
    </font>
    <font>
      <b/>
      <sz val="11"/>
      <name val="Calibri"/>
      <family val="2"/>
      <scheme val="minor"/>
    </font>
    <font>
      <b/>
      <sz val="16"/>
      <color theme="0"/>
      <name val="Calibri"/>
      <family val="2"/>
      <scheme val="minor"/>
    </font>
    <font>
      <b/>
      <sz val="14"/>
      <color theme="1"/>
      <name val="Calibri"/>
      <family val="2"/>
      <scheme val="minor"/>
    </font>
    <font>
      <b/>
      <sz val="14"/>
      <name val="Calibri"/>
      <family val="2"/>
      <scheme val="minor"/>
    </font>
    <font>
      <sz val="12"/>
      <color theme="0"/>
      <name val="Calibri"/>
      <family val="2"/>
      <scheme val="minor"/>
    </font>
    <font>
      <sz val="14"/>
      <color theme="0"/>
      <name val="Calibri"/>
      <family val="2"/>
      <scheme val="minor"/>
    </font>
    <font>
      <b/>
      <sz val="12"/>
      <name val="Calibri"/>
      <family val="2"/>
      <scheme val="minor"/>
    </font>
    <font>
      <sz val="72"/>
      <color rgb="FFFF0000"/>
      <name val="Calibri"/>
      <family val="2"/>
      <scheme val="minor"/>
    </font>
    <font>
      <u/>
      <sz val="11"/>
      <color theme="1"/>
      <name val="Calibri"/>
      <family val="2"/>
      <scheme val="minor"/>
    </font>
    <font>
      <b/>
      <sz val="11"/>
      <color rgb="FFFF0000"/>
      <name val="Calibri"/>
      <family val="2"/>
      <scheme val="minor"/>
    </font>
    <font>
      <sz val="11"/>
      <color rgb="FF00B0F0"/>
      <name val="Calibri"/>
      <family val="2"/>
      <scheme val="minor"/>
    </font>
    <font>
      <b/>
      <sz val="11"/>
      <color rgb="FF00B0F0"/>
      <name val="Calibri"/>
      <family val="2"/>
      <scheme val="minor"/>
    </font>
    <font>
      <sz val="1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505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s>
  <borders count="92">
    <border>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rgb="FF92D050"/>
      </left>
      <right style="thin">
        <color rgb="FF92D050"/>
      </right>
      <top style="thin">
        <color rgb="FF92D050"/>
      </top>
      <bottom style="thin">
        <color rgb="FF92D050"/>
      </bottom>
      <diagonal/>
    </border>
    <border>
      <left style="thin">
        <color rgb="FF92D050"/>
      </left>
      <right/>
      <top/>
      <bottom/>
      <diagonal/>
    </border>
    <border>
      <left style="thin">
        <color rgb="FF92D050"/>
      </left>
      <right/>
      <top style="thin">
        <color rgb="FF92D050"/>
      </top>
      <bottom style="thin">
        <color rgb="FF92D050"/>
      </bottom>
      <diagonal/>
    </border>
    <border>
      <left style="thin">
        <color rgb="FF92D050"/>
      </left>
      <right style="thin">
        <color rgb="FF92D050"/>
      </right>
      <top/>
      <bottom style="thin">
        <color rgb="FF92D050"/>
      </bottom>
      <diagonal/>
    </border>
    <border>
      <left/>
      <right/>
      <top style="thin">
        <color rgb="FF92D050"/>
      </top>
      <bottom style="thin">
        <color rgb="FF92D050"/>
      </bottom>
      <diagonal/>
    </border>
    <border>
      <left/>
      <right/>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style="thin">
        <color rgb="FF92D050"/>
      </left>
      <right style="thin">
        <color rgb="FF92D050"/>
      </right>
      <top/>
      <bottom style="medium">
        <color rgb="FF92D050"/>
      </bottom>
      <diagonal/>
    </border>
    <border>
      <left/>
      <right/>
      <top/>
      <bottom style="medium">
        <color rgb="FF92D050"/>
      </bottom>
      <diagonal/>
    </border>
    <border>
      <left style="thin">
        <color rgb="FF92D050"/>
      </left>
      <right style="thin">
        <color rgb="FF92D050"/>
      </right>
      <top style="medium">
        <color rgb="FF92D050"/>
      </top>
      <bottom style="thin">
        <color rgb="FF92D050"/>
      </bottom>
      <diagonal/>
    </border>
    <border>
      <left style="thin">
        <color rgb="FF92D050"/>
      </left>
      <right style="thin">
        <color rgb="FF92D050"/>
      </right>
      <top style="thin">
        <color rgb="FF92D050"/>
      </top>
      <bottom style="medium">
        <color rgb="FF92D050"/>
      </bottom>
      <diagonal/>
    </border>
    <border>
      <left style="thin">
        <color rgb="FF92D050"/>
      </left>
      <right/>
      <top style="thin">
        <color rgb="FF92D050"/>
      </top>
      <bottom style="medium">
        <color rgb="FF92D050"/>
      </bottom>
      <diagonal/>
    </border>
    <border>
      <left/>
      <right/>
      <top style="thin">
        <color rgb="FF92D050"/>
      </top>
      <bottom style="medium">
        <color rgb="FF92D050"/>
      </bottom>
      <diagonal/>
    </border>
    <border>
      <left/>
      <right style="thin">
        <color rgb="FF92D050"/>
      </right>
      <top style="thin">
        <color rgb="FF92D050"/>
      </top>
      <bottom style="medium">
        <color rgb="FF92D050"/>
      </bottom>
      <diagonal/>
    </border>
    <border>
      <left/>
      <right/>
      <top style="medium">
        <color rgb="FF92D050"/>
      </top>
      <bottom style="thin">
        <color rgb="FF92D050"/>
      </bottom>
      <diagonal/>
    </border>
    <border>
      <left/>
      <right style="thin">
        <color rgb="FF92D050"/>
      </right>
      <top style="medium">
        <color rgb="FF92D050"/>
      </top>
      <bottom style="thin">
        <color rgb="FF92D050"/>
      </bottom>
      <diagonal/>
    </border>
    <border>
      <left/>
      <right/>
      <top style="medium">
        <color rgb="FF92D050"/>
      </top>
      <bottom/>
      <diagonal/>
    </border>
    <border>
      <left style="thin">
        <color rgb="FF92D050"/>
      </left>
      <right style="thin">
        <color rgb="FF92D050"/>
      </right>
      <top style="thin">
        <color rgb="FF92D050"/>
      </top>
      <bottom/>
      <diagonal/>
    </border>
    <border>
      <left style="thin">
        <color rgb="FF92D050"/>
      </left>
      <right style="thin">
        <color rgb="FF92D050"/>
      </right>
      <top style="thin">
        <color rgb="FF92D050"/>
      </top>
      <bottom style="double">
        <color rgb="FF92D050"/>
      </bottom>
      <diagonal/>
    </border>
    <border>
      <left style="thin">
        <color rgb="FF92D050"/>
      </left>
      <right style="thin">
        <color rgb="FF92D050"/>
      </right>
      <top style="double">
        <color rgb="FF92D050"/>
      </top>
      <bottom style="thin">
        <color rgb="FF92D050"/>
      </bottom>
      <diagonal/>
    </border>
    <border>
      <left/>
      <right style="thin">
        <color rgb="FF92D050"/>
      </right>
      <top style="double">
        <color rgb="FF92D050"/>
      </top>
      <bottom style="thin">
        <color rgb="FF92D050"/>
      </bottom>
      <diagonal/>
    </border>
    <border>
      <left style="thin">
        <color rgb="FF92D050"/>
      </left>
      <right/>
      <top style="thin">
        <color rgb="FF92D050"/>
      </top>
      <bottom style="double">
        <color rgb="FF92D050"/>
      </bottom>
      <diagonal/>
    </border>
    <border>
      <left/>
      <right/>
      <top style="thin">
        <color rgb="FF92D050"/>
      </top>
      <bottom style="double">
        <color rgb="FF92D050"/>
      </bottom>
      <diagonal/>
    </border>
    <border>
      <left/>
      <right/>
      <top style="thin">
        <color rgb="FFFFC000"/>
      </top>
      <bottom/>
      <diagonal/>
    </border>
    <border>
      <left/>
      <right/>
      <top/>
      <bottom style="thin">
        <color rgb="FFFFC000"/>
      </bottom>
      <diagonal/>
    </border>
    <border>
      <left/>
      <right/>
      <top style="thin">
        <color rgb="FF92D050"/>
      </top>
      <bottom/>
      <diagonal/>
    </border>
    <border>
      <left style="thin">
        <color rgb="FF92D050"/>
      </left>
      <right/>
      <top style="double">
        <color rgb="FF92D050"/>
      </top>
      <bottom style="thin">
        <color rgb="FF92D050"/>
      </bottom>
      <diagonal/>
    </border>
    <border>
      <left/>
      <right/>
      <top style="double">
        <color rgb="FF92D050"/>
      </top>
      <bottom style="thin">
        <color rgb="FF92D05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style="medium">
        <color rgb="FF92D050"/>
      </top>
      <bottom style="thin">
        <color rgb="FF92D050"/>
      </bottom>
      <diagonal/>
    </border>
    <border>
      <left/>
      <right style="medium">
        <color rgb="FF00B0F0"/>
      </right>
      <top style="medium">
        <color rgb="FF92D050"/>
      </top>
      <bottom style="thin">
        <color rgb="FF92D050"/>
      </bottom>
      <diagonal/>
    </border>
    <border>
      <left style="medium">
        <color rgb="FF00B0F0"/>
      </left>
      <right/>
      <top style="thin">
        <color rgb="FF92D050"/>
      </top>
      <bottom style="thin">
        <color rgb="FF92D050"/>
      </bottom>
      <diagonal/>
    </border>
    <border>
      <left/>
      <right style="medium">
        <color rgb="FF00B0F0"/>
      </right>
      <top style="thin">
        <color rgb="FF92D050"/>
      </top>
      <bottom style="thin">
        <color rgb="FF92D050"/>
      </bottom>
      <diagonal/>
    </border>
    <border>
      <left/>
      <right style="medium">
        <color rgb="FF00B0F0"/>
      </right>
      <top/>
      <bottom style="thin">
        <color rgb="FF92D050"/>
      </bottom>
      <diagonal/>
    </border>
    <border>
      <left style="medium">
        <color rgb="FF00B0F0"/>
      </left>
      <right/>
      <top style="thin">
        <color rgb="FF92D050"/>
      </top>
      <bottom style="medium">
        <color rgb="FF92D050"/>
      </bottom>
      <diagonal/>
    </border>
    <border>
      <left/>
      <right style="medium">
        <color rgb="FF00B0F0"/>
      </right>
      <top/>
      <bottom style="medium">
        <color rgb="FF92D050"/>
      </bottom>
      <diagonal/>
    </border>
    <border>
      <left style="medium">
        <color rgb="FF00B0F0"/>
      </left>
      <right style="thin">
        <color rgb="FF92D050"/>
      </right>
      <top style="thin">
        <color rgb="FF92D050"/>
      </top>
      <bottom style="thin">
        <color rgb="FF92D050"/>
      </bottom>
      <diagonal/>
    </border>
    <border>
      <left style="thin">
        <color rgb="FF92D050"/>
      </left>
      <right style="medium">
        <color rgb="FF00B0F0"/>
      </right>
      <top style="thin">
        <color rgb="FF92D050"/>
      </top>
      <bottom style="thin">
        <color rgb="FF92D050"/>
      </bottom>
      <diagonal/>
    </border>
    <border>
      <left style="medium">
        <color rgb="FF00B0F0"/>
      </left>
      <right style="thin">
        <color rgb="FF92D050"/>
      </right>
      <top style="thin">
        <color rgb="FF92D050"/>
      </top>
      <bottom style="double">
        <color rgb="FF92D050"/>
      </bottom>
      <diagonal/>
    </border>
    <border>
      <left style="thin">
        <color rgb="FF92D050"/>
      </left>
      <right style="medium">
        <color rgb="FF00B0F0"/>
      </right>
      <top style="thin">
        <color rgb="FF92D050"/>
      </top>
      <bottom style="double">
        <color rgb="FF92D050"/>
      </bottom>
      <diagonal/>
    </border>
    <border>
      <left style="medium">
        <color rgb="FF00B0F0"/>
      </left>
      <right/>
      <top/>
      <bottom style="thin">
        <color rgb="FF92D050"/>
      </bottom>
      <diagonal/>
    </border>
    <border>
      <left style="thin">
        <color rgb="FF92D050"/>
      </left>
      <right style="medium">
        <color rgb="FF00B0F0"/>
      </right>
      <top/>
      <bottom style="thin">
        <color rgb="FF92D050"/>
      </bottom>
      <diagonal/>
    </border>
    <border>
      <left style="thin">
        <color rgb="FF92D050"/>
      </left>
      <right style="medium">
        <color rgb="FF00B0F0"/>
      </right>
      <top style="thin">
        <color rgb="FF92D050"/>
      </top>
      <bottom style="medium">
        <color rgb="FF92D050"/>
      </bottom>
      <diagonal/>
    </border>
    <border>
      <left style="medium">
        <color rgb="FF00B0F0"/>
      </left>
      <right/>
      <top style="medium">
        <color rgb="FF92D050"/>
      </top>
      <bottom/>
      <diagonal/>
    </border>
    <border>
      <left/>
      <right style="medium">
        <color rgb="FF00B0F0"/>
      </right>
      <top style="medium">
        <color rgb="FF92D050"/>
      </top>
      <bottom/>
      <diagonal/>
    </border>
    <border>
      <left style="medium">
        <color rgb="FF00B0F0"/>
      </left>
      <right style="thin">
        <color rgb="FF92D050"/>
      </right>
      <top style="thin">
        <color rgb="FF92D050"/>
      </top>
      <bottom style="medium">
        <color rgb="FF92D050"/>
      </bottom>
      <diagonal/>
    </border>
    <border>
      <left style="medium">
        <color rgb="FF00B0F0"/>
      </left>
      <right style="thin">
        <color rgb="FF92D050"/>
      </right>
      <top style="thin">
        <color rgb="FF92D050"/>
      </top>
      <bottom/>
      <diagonal/>
    </border>
    <border>
      <left style="medium">
        <color rgb="FF00B0F0"/>
      </left>
      <right style="thin">
        <color rgb="FF92D050"/>
      </right>
      <top/>
      <bottom/>
      <diagonal/>
    </border>
    <border>
      <left style="medium">
        <color rgb="FF00B0F0"/>
      </left>
      <right style="thin">
        <color rgb="FF92D050"/>
      </right>
      <top/>
      <bottom style="double">
        <color rgb="FF92D050"/>
      </bottom>
      <diagonal/>
    </border>
    <border>
      <left style="medium">
        <color rgb="FF00B0F0"/>
      </left>
      <right style="thin">
        <color rgb="FF92D050"/>
      </right>
      <top style="double">
        <color rgb="FF92D050"/>
      </top>
      <bottom/>
      <diagonal/>
    </border>
    <border>
      <left style="medium">
        <color rgb="FF00B0F0"/>
      </left>
      <right/>
      <top style="double">
        <color rgb="FF92D050"/>
      </top>
      <bottom style="thin">
        <color rgb="FF92D050"/>
      </bottom>
      <diagonal/>
    </border>
    <border>
      <left style="medium">
        <color rgb="FF00B0F0"/>
      </left>
      <right/>
      <top style="thin">
        <color rgb="FFFFC000"/>
      </top>
      <bottom/>
      <diagonal/>
    </border>
    <border>
      <left/>
      <right style="medium">
        <color rgb="FF00B0F0"/>
      </right>
      <top style="thin">
        <color rgb="FFFFC000"/>
      </top>
      <bottom/>
      <diagonal/>
    </border>
    <border>
      <left style="medium">
        <color rgb="FF00B0F0"/>
      </left>
      <right/>
      <top/>
      <bottom style="thin">
        <color rgb="FFFFC000"/>
      </bottom>
      <diagonal/>
    </border>
    <border>
      <left/>
      <right style="medium">
        <color rgb="FF00B0F0"/>
      </right>
      <top/>
      <bottom style="thin">
        <color rgb="FFFFC000"/>
      </bottom>
      <diagonal/>
    </border>
    <border>
      <left/>
      <right style="medium">
        <color rgb="FF00B0F0"/>
      </right>
      <top style="thin">
        <color rgb="FF92D050"/>
      </top>
      <bottom style="medium">
        <color rgb="FF92D050"/>
      </bottom>
      <diagonal/>
    </border>
    <border>
      <left style="medium">
        <color rgb="FF00B0F0"/>
      </left>
      <right/>
      <top style="thin">
        <color rgb="FF92D050"/>
      </top>
      <bottom/>
      <diagonal/>
    </border>
    <border>
      <left/>
      <right style="medium">
        <color rgb="FF00B0F0"/>
      </right>
      <top style="thin">
        <color rgb="FF92D050"/>
      </top>
      <bottom style="thin">
        <color rgb="FFFFC000"/>
      </bottom>
      <diagonal/>
    </border>
    <border>
      <left/>
      <right style="medium">
        <color rgb="FF00B0F0"/>
      </right>
      <top style="thin">
        <color rgb="FFFFC000"/>
      </top>
      <bottom style="medium">
        <color rgb="FF00B0F0"/>
      </bottom>
      <diagonal/>
    </border>
    <border>
      <left/>
      <right style="medium">
        <color rgb="FF00B0F0"/>
      </right>
      <top style="thin">
        <color rgb="FF92D050"/>
      </top>
      <bottom style="double">
        <color rgb="FF92D050"/>
      </bottom>
      <diagonal/>
    </border>
    <border>
      <left/>
      <right style="medium">
        <color rgb="FF00B0F0"/>
      </right>
      <top style="double">
        <color rgb="FF92D050"/>
      </top>
      <bottom style="thin">
        <color rgb="FF92D050"/>
      </bottom>
      <diagonal/>
    </border>
    <border>
      <left style="medium">
        <color rgb="FF00B0F0"/>
      </left>
      <right style="thin">
        <color rgb="FF92D050"/>
      </right>
      <top/>
      <bottom style="medium">
        <color rgb="FF92D050"/>
      </bottom>
      <diagonal/>
    </border>
    <border>
      <left style="thin">
        <color rgb="FF92D050"/>
      </left>
      <right style="medium">
        <color rgb="FF00B0F0"/>
      </right>
      <top style="thin">
        <color rgb="FF92D050"/>
      </top>
      <bottom/>
      <diagonal/>
    </border>
    <border>
      <left style="medium">
        <color rgb="FF00B0F0"/>
      </left>
      <right/>
      <top/>
      <bottom style="medium">
        <color rgb="FF92D050"/>
      </bottom>
      <diagonal/>
    </border>
    <border>
      <left/>
      <right style="medium">
        <color rgb="FF00B0F0"/>
      </right>
      <top style="thin">
        <color rgb="FF92D050"/>
      </top>
      <bottom/>
      <diagonal/>
    </border>
    <border>
      <left style="thin">
        <color rgb="FF92D050"/>
      </left>
      <right style="medium">
        <color rgb="FF00B0F0"/>
      </right>
      <top style="medium">
        <color rgb="FF92D050"/>
      </top>
      <bottom style="thin">
        <color rgb="FF92D050"/>
      </bottom>
      <diagonal/>
    </border>
    <border>
      <left style="medium">
        <color rgb="FF00B0F0"/>
      </left>
      <right style="thin">
        <color rgb="FF92D050"/>
      </right>
      <top style="medium">
        <color rgb="FF92D050"/>
      </top>
      <bottom style="thin">
        <color rgb="FF92D050"/>
      </bottom>
      <diagonal/>
    </border>
    <border>
      <left style="medium">
        <color rgb="FF00B0F0"/>
      </left>
      <right/>
      <top style="thin">
        <color rgb="FF92D050"/>
      </top>
      <bottom style="medium">
        <color rgb="FF00B0F0"/>
      </bottom>
      <diagonal/>
    </border>
    <border>
      <left/>
      <right/>
      <top style="thin">
        <color rgb="FF92D050"/>
      </top>
      <bottom style="medium">
        <color rgb="FF00B0F0"/>
      </bottom>
      <diagonal/>
    </border>
    <border>
      <left/>
      <right style="thin">
        <color rgb="FF92D050"/>
      </right>
      <top style="thin">
        <color rgb="FF92D050"/>
      </top>
      <bottom style="medium">
        <color rgb="FF00B0F0"/>
      </bottom>
      <diagonal/>
    </border>
    <border>
      <left style="thin">
        <color rgb="FF92D050"/>
      </left>
      <right/>
      <top style="thin">
        <color rgb="FF92D050"/>
      </top>
      <bottom style="medium">
        <color rgb="FF00B0F0"/>
      </bottom>
      <diagonal/>
    </border>
    <border>
      <left/>
      <right style="medium">
        <color rgb="FF00B0F0"/>
      </right>
      <top style="thin">
        <color rgb="FF92D050"/>
      </top>
      <bottom style="medium">
        <color rgb="FF00B0F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92D050"/>
      </left>
      <right style="medium">
        <color rgb="FF00B0F0"/>
      </right>
      <top/>
      <bottom/>
      <diagonal/>
    </border>
    <border>
      <left style="thin">
        <color rgb="FF92D050"/>
      </left>
      <right style="medium">
        <color rgb="FF00B0F0"/>
      </right>
      <top/>
      <bottom style="double">
        <color rgb="FF92D050"/>
      </bottom>
      <diagonal/>
    </border>
    <border>
      <left style="medium">
        <color rgb="FF00B0F0"/>
      </left>
      <right style="thin">
        <color rgb="FF92D050"/>
      </right>
      <top/>
      <bottom style="thin">
        <color rgb="FF92D050"/>
      </bottom>
      <diagonal/>
    </border>
    <border>
      <left style="thin">
        <color rgb="FF92D050"/>
      </left>
      <right style="thin">
        <color rgb="FF92D050"/>
      </right>
      <top/>
      <bottom/>
      <diagonal/>
    </border>
    <border>
      <left style="thin">
        <color rgb="FF92D050"/>
      </left>
      <right style="medium">
        <color rgb="FF00B0F0"/>
      </right>
      <top style="double">
        <color rgb="FF92D050"/>
      </top>
      <bottom/>
      <diagonal/>
    </border>
    <border>
      <left style="medium">
        <color rgb="FF00B0F0"/>
      </left>
      <right/>
      <top style="thin">
        <color rgb="FFFFC000"/>
      </top>
      <bottom style="medium">
        <color rgb="FF00B0F0"/>
      </bottom>
      <diagonal/>
    </border>
    <border>
      <left/>
      <right/>
      <top style="thin">
        <color rgb="FFFFC000"/>
      </top>
      <bottom style="medium">
        <color rgb="FF00B0F0"/>
      </bottom>
      <diagonal/>
    </border>
    <border>
      <left style="thin">
        <color rgb="FF92D050"/>
      </left>
      <right/>
      <top style="thin">
        <color rgb="FF92D050"/>
      </top>
      <bottom/>
      <diagonal/>
    </border>
    <border>
      <left style="thin">
        <color rgb="FF92D050"/>
      </left>
      <right style="thin">
        <color rgb="FF92D050"/>
      </right>
      <top/>
      <bottom style="double">
        <color rgb="FF92D050"/>
      </bottom>
      <diagonal/>
    </border>
    <border>
      <left style="medium">
        <color rgb="FF00B0F0"/>
      </left>
      <right/>
      <top style="thin">
        <color rgb="FF92D050"/>
      </top>
      <bottom style="thin">
        <color rgb="FFFFC000"/>
      </bottom>
      <diagonal/>
    </border>
    <border>
      <left/>
      <right/>
      <top style="thin">
        <color rgb="FF92D050"/>
      </top>
      <bottom style="thin">
        <color rgb="FFFFC000"/>
      </bottom>
      <diagonal/>
    </border>
  </borders>
  <cellStyleXfs count="5">
    <xf numFmtId="0" fontId="0" fillId="0" borderId="0"/>
    <xf numFmtId="9" fontId="1" fillId="0" borderId="0" applyFont="0" applyFill="0" applyBorder="0" applyAlignment="0" applyProtection="0"/>
    <xf numFmtId="0" fontId="10" fillId="0" borderId="0"/>
    <xf numFmtId="0" fontId="12" fillId="0" borderId="0"/>
    <xf numFmtId="44" fontId="1" fillId="0" borderId="0" applyFont="0" applyFill="0" applyBorder="0" applyAlignment="0" applyProtection="0"/>
  </cellStyleXfs>
  <cellXfs count="842">
    <xf numFmtId="0" fontId="0" fillId="0" borderId="0" xfId="0"/>
    <xf numFmtId="0" fontId="9" fillId="5" borderId="2" xfId="0" applyFont="1" applyFill="1" applyBorder="1" applyAlignment="1">
      <alignment horizontal="center" vertical="center" wrapText="1"/>
    </xf>
    <xf numFmtId="0" fontId="0" fillId="0" borderId="0" xfId="0" applyAlignment="1"/>
    <xf numFmtId="0" fontId="0" fillId="0" borderId="0" xfId="0"/>
    <xf numFmtId="0" fontId="0" fillId="0" borderId="0" xfId="0"/>
    <xf numFmtId="0" fontId="0" fillId="0" borderId="0" xfId="0" applyBorder="1"/>
    <xf numFmtId="0" fontId="9" fillId="0" borderId="2" xfId="0" applyFont="1" applyBorder="1" applyAlignment="1">
      <alignment horizontal="center" vertical="center"/>
    </xf>
    <xf numFmtId="0" fontId="9" fillId="5" borderId="4" xfId="0" applyFont="1" applyFill="1" applyBorder="1" applyAlignment="1">
      <alignment vertical="center" wrapText="1"/>
    </xf>
    <xf numFmtId="0" fontId="9" fillId="0" borderId="2" xfId="0" applyNumberFormat="1" applyFont="1" applyBorder="1" applyAlignment="1">
      <alignment horizontal="center" vertical="center"/>
    </xf>
    <xf numFmtId="0" fontId="9" fillId="11" borderId="72" xfId="0" applyFont="1" applyFill="1"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9" fontId="0" fillId="0" borderId="2" xfId="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20" fontId="0" fillId="0" borderId="0" xfId="0" applyNumberFormat="1"/>
    <xf numFmtId="0" fontId="0" fillId="0" borderId="1" xfId="0" applyBorder="1" applyAlignment="1" applyProtection="1">
      <alignment horizontal="center" vertical="center"/>
      <protection locked="0"/>
    </xf>
    <xf numFmtId="0" fontId="0" fillId="0" borderId="2" xfId="0" applyBorder="1" applyProtection="1">
      <protection locked="0"/>
    </xf>
    <xf numFmtId="49" fontId="0" fillId="0" borderId="2" xfId="0" applyNumberFormat="1" applyBorder="1" applyProtection="1">
      <protection locked="0"/>
    </xf>
    <xf numFmtId="0" fontId="0" fillId="0" borderId="0" xfId="0" applyProtection="1"/>
    <xf numFmtId="0" fontId="0" fillId="0" borderId="34" xfId="0" applyBorder="1" applyProtection="1"/>
    <xf numFmtId="0" fontId="0" fillId="0" borderId="0" xfId="0" applyBorder="1" applyProtection="1"/>
    <xf numFmtId="0" fontId="0" fillId="0" borderId="35" xfId="0" applyBorder="1" applyProtection="1"/>
    <xf numFmtId="0" fontId="14" fillId="9" borderId="34" xfId="0" applyFont="1" applyFill="1" applyBorder="1" applyAlignment="1" applyProtection="1">
      <alignment horizontal="center"/>
    </xf>
    <xf numFmtId="0" fontId="14" fillId="9" borderId="0" xfId="0" applyFont="1" applyFill="1" applyBorder="1" applyAlignment="1" applyProtection="1">
      <alignment horizontal="center"/>
    </xf>
    <xf numFmtId="0" fontId="14" fillId="9" borderId="35" xfId="0" applyFont="1" applyFill="1" applyBorder="1" applyAlignment="1" applyProtection="1">
      <alignment horizontal="center"/>
    </xf>
    <xf numFmtId="0" fontId="0" fillId="0" borderId="2" xfId="0" applyBorder="1" applyProtection="1"/>
    <xf numFmtId="0" fontId="0" fillId="0" borderId="0" xfId="0" applyAlignment="1" applyProtection="1">
      <alignment horizontal="center" vertical="center"/>
    </xf>
    <xf numFmtId="0" fontId="21" fillId="9" borderId="79" xfId="0" applyFont="1" applyFill="1" applyBorder="1" applyAlignment="1" applyProtection="1"/>
    <xf numFmtId="0" fontId="19" fillId="7" borderId="79" xfId="0" applyFont="1" applyFill="1" applyBorder="1" applyProtection="1"/>
    <xf numFmtId="0" fontId="19" fillId="9" borderId="0" xfId="0" applyFont="1" applyFill="1" applyBorder="1" applyProtection="1"/>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0" fontId="8" fillId="0" borderId="0" xfId="0" applyFont="1" applyBorder="1" applyAlignment="1" applyProtection="1">
      <alignment wrapText="1"/>
    </xf>
    <xf numFmtId="0" fontId="0" fillId="0" borderId="0" xfId="0" applyBorder="1" applyAlignment="1" applyProtection="1">
      <alignment horizontal="center" vertical="center"/>
    </xf>
    <xf numFmtId="0" fontId="0" fillId="0" borderId="2" xfId="0" applyBorder="1" applyAlignment="1" applyProtection="1">
      <alignment horizontal="left" vertical="center"/>
    </xf>
    <xf numFmtId="0" fontId="0" fillId="0" borderId="21" xfId="0" applyBorder="1" applyAlignment="1" applyProtection="1">
      <alignment horizontal="left" vertical="center"/>
    </xf>
    <xf numFmtId="0" fontId="0" fillId="0" borderId="0" xfId="0" applyAlignment="1" applyProtection="1"/>
    <xf numFmtId="0" fontId="0" fillId="0" borderId="2" xfId="0" applyBorder="1" applyAlignment="1" applyProtection="1">
      <alignment horizontal="center" vertical="center"/>
    </xf>
    <xf numFmtId="0" fontId="0" fillId="6" borderId="2" xfId="0" applyFill="1" applyBorder="1" applyAlignment="1" applyProtection="1">
      <alignment horizontal="center" vertical="center"/>
    </xf>
    <xf numFmtId="0" fontId="0" fillId="6" borderId="13" xfId="0"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0" fontId="5" fillId="0" borderId="35" xfId="0" applyFont="1" applyFill="1" applyBorder="1" applyAlignment="1" applyProtection="1">
      <alignment horizontal="left" vertical="center" wrapText="1"/>
    </xf>
    <xf numFmtId="0" fontId="8" fillId="0" borderId="0" xfId="0" applyFont="1" applyFill="1" applyBorder="1" applyAlignment="1" applyProtection="1">
      <alignment wrapText="1"/>
    </xf>
    <xf numFmtId="0" fontId="4" fillId="0" borderId="2" xfId="0" applyFont="1" applyBorder="1" applyAlignment="1" applyProtection="1">
      <alignment vertical="center" wrapText="1"/>
    </xf>
    <xf numFmtId="0" fontId="4" fillId="6" borderId="2" xfId="0" applyFont="1" applyFill="1" applyBorder="1" applyAlignment="1" applyProtection="1">
      <alignment horizontal="center" vertical="center"/>
    </xf>
    <xf numFmtId="0" fontId="4" fillId="0" borderId="2" xfId="0" applyFont="1" applyBorder="1" applyAlignment="1" applyProtection="1">
      <alignment wrapText="1"/>
    </xf>
    <xf numFmtId="0" fontId="4" fillId="0" borderId="21" xfId="0" applyFont="1" applyBorder="1" applyAlignment="1" applyProtection="1">
      <alignment wrapText="1"/>
    </xf>
    <xf numFmtId="0" fontId="4" fillId="6" borderId="21" xfId="0" applyFont="1" applyFill="1" applyBorder="1" applyAlignment="1" applyProtection="1">
      <alignment horizontal="center" vertical="center"/>
    </xf>
    <xf numFmtId="0" fontId="4" fillId="0" borderId="22" xfId="0" applyFont="1" applyBorder="1" applyAlignment="1" applyProtection="1">
      <alignment wrapText="1"/>
    </xf>
    <xf numFmtId="0" fontId="4" fillId="6" borderId="22" xfId="0" applyFont="1" applyFill="1" applyBorder="1" applyAlignment="1" applyProtection="1">
      <alignment horizontal="center" vertical="center"/>
    </xf>
    <xf numFmtId="0" fontId="4" fillId="0" borderId="5" xfId="0" applyFont="1" applyBorder="1" applyAlignment="1" applyProtection="1">
      <alignment wrapText="1"/>
    </xf>
    <xf numFmtId="0" fontId="4" fillId="0" borderId="34" xfId="0" applyFont="1" applyBorder="1" applyProtection="1"/>
    <xf numFmtId="0" fontId="4" fillId="0" borderId="0" xfId="0" applyFont="1" applyBorder="1" applyProtection="1"/>
    <xf numFmtId="0" fontId="4" fillId="0" borderId="0" xfId="0" applyFont="1" applyBorder="1" applyAlignment="1" applyProtection="1">
      <alignment horizontal="center" vertical="center"/>
    </xf>
    <xf numFmtId="0" fontId="15" fillId="0" borderId="2"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7" fillId="0" borderId="0" xfId="0" applyFont="1" applyBorder="1" applyAlignment="1" applyProtection="1">
      <alignment horizontal="left" vertical="top" wrapText="1"/>
    </xf>
    <xf numFmtId="0" fontId="4" fillId="0" borderId="8" xfId="0" applyFont="1" applyFill="1" applyBorder="1" applyAlignment="1" applyProtection="1">
      <alignment horizontal="center" vertical="center"/>
    </xf>
    <xf numFmtId="0" fontId="0" fillId="0" borderId="63" xfId="0" applyBorder="1" applyProtection="1"/>
    <xf numFmtId="0" fontId="0" fillId="0" borderId="28" xfId="0" applyBorder="1" applyProtection="1"/>
    <xf numFmtId="0" fontId="0" fillId="0" borderId="28" xfId="0" applyBorder="1" applyAlignment="1" applyProtection="1">
      <alignment horizontal="center" vertical="center"/>
    </xf>
    <xf numFmtId="0" fontId="9" fillId="0" borderId="2" xfId="0" applyFont="1" applyBorder="1" applyAlignment="1" applyProtection="1">
      <alignment horizontal="center" vertical="center"/>
    </xf>
    <xf numFmtId="0" fontId="0" fillId="0" borderId="0" xfId="0" applyBorder="1" applyAlignment="1" applyProtection="1">
      <alignment horizontal="center" wrapText="1"/>
    </xf>
    <xf numFmtId="0" fontId="4" fillId="0" borderId="2"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9" fillId="0" borderId="20" xfId="0" applyFont="1" applyBorder="1" applyAlignment="1" applyProtection="1">
      <alignment horizontal="center" vertical="center"/>
    </xf>
    <xf numFmtId="44" fontId="0" fillId="9" borderId="2" xfId="4" applyFont="1" applyFill="1" applyBorder="1" applyAlignment="1" applyProtection="1">
      <alignment horizontal="center" vertical="center"/>
    </xf>
    <xf numFmtId="0" fontId="0" fillId="9" borderId="0" xfId="0" applyFill="1" applyProtection="1"/>
    <xf numFmtId="44" fontId="0" fillId="6" borderId="2" xfId="4" applyFont="1" applyFill="1" applyBorder="1" applyAlignment="1" applyProtection="1">
      <alignment horizontal="center" vertical="center"/>
    </xf>
    <xf numFmtId="0" fontId="0" fillId="9" borderId="0" xfId="0" applyFont="1" applyFill="1" applyProtection="1"/>
    <xf numFmtId="0" fontId="0" fillId="9" borderId="0" xfId="0" applyFill="1" applyAlignment="1" applyProtection="1">
      <alignment horizontal="left"/>
    </xf>
    <xf numFmtId="0" fontId="0" fillId="0" borderId="2" xfId="4" applyNumberFormat="1" applyFont="1" applyFill="1" applyBorder="1" applyAlignment="1" applyProtection="1">
      <alignment horizontal="center" vertical="center"/>
    </xf>
    <xf numFmtId="44" fontId="0" fillId="0" borderId="2" xfId="4"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9" fontId="0" fillId="0" borderId="0" xfId="1" applyFont="1" applyBorder="1" applyAlignment="1" applyProtection="1">
      <alignment horizontal="center" vertical="center"/>
    </xf>
    <xf numFmtId="0" fontId="8" fillId="0" borderId="0" xfId="0" applyFont="1" applyBorder="1" applyProtection="1"/>
    <xf numFmtId="0" fontId="3" fillId="0" borderId="2" xfId="0" applyFont="1" applyBorder="1" applyAlignment="1" applyProtection="1">
      <alignment vertical="center" wrapText="1"/>
    </xf>
    <xf numFmtId="0" fontId="9" fillId="0" borderId="2"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34" xfId="0" applyFont="1" applyBorder="1" applyAlignment="1" applyProtection="1">
      <alignment vertical="center" wrapText="1"/>
    </xf>
    <xf numFmtId="0" fontId="0" fillId="0" borderId="0" xfId="0" applyFont="1" applyBorder="1" applyAlignment="1" applyProtection="1">
      <alignment vertical="center" wrapText="1"/>
    </xf>
    <xf numFmtId="0" fontId="4" fillId="0" borderId="2"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0" fillId="0" borderId="34" xfId="0" applyBorder="1" applyAlignment="1" applyProtection="1">
      <alignment wrapText="1"/>
    </xf>
    <xf numFmtId="0" fontId="0" fillId="0" borderId="0" xfId="0" applyBorder="1" applyAlignment="1" applyProtection="1">
      <alignment wrapText="1"/>
    </xf>
    <xf numFmtId="0" fontId="3" fillId="0" borderId="0" xfId="0" applyFont="1" applyBorder="1" applyAlignment="1" applyProtection="1">
      <alignment vertical="center" wrapText="1"/>
    </xf>
    <xf numFmtId="0" fontId="0" fillId="0" borderId="13" xfId="0" applyBorder="1" applyAlignment="1" applyProtection="1">
      <alignment wrapText="1"/>
    </xf>
    <xf numFmtId="0" fontId="4" fillId="0" borderId="2"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9" borderId="21" xfId="1"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44" fontId="0" fillId="9" borderId="2" xfId="4" applyFont="1" applyFill="1" applyBorder="1" applyAlignment="1" applyProtection="1">
      <alignment horizontal="center" vertical="center"/>
      <protection locked="0"/>
    </xf>
    <xf numFmtId="9" fontId="0" fillId="9" borderId="2" xfId="1" applyFont="1" applyFill="1" applyBorder="1" applyAlignment="1" applyProtection="1">
      <alignment horizontal="center" vertical="center"/>
      <protection locked="0"/>
    </xf>
    <xf numFmtId="164" fontId="4" fillId="9" borderId="44" xfId="1" applyNumberFormat="1" applyFont="1" applyFill="1" applyBorder="1" applyAlignment="1" applyProtection="1">
      <alignment horizontal="left" vertical="center" wrapText="1"/>
      <protection locked="0"/>
    </xf>
    <xf numFmtId="44" fontId="0" fillId="9" borderId="13" xfId="1" applyNumberFormat="1" applyFont="1" applyFill="1" applyBorder="1" applyAlignment="1" applyProtection="1">
      <alignment horizontal="center" vertical="center"/>
      <protection locked="0"/>
    </xf>
    <xf numFmtId="9" fontId="0" fillId="0" borderId="13" xfId="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6" borderId="13" xfId="0" applyFill="1" applyBorder="1" applyProtection="1"/>
    <xf numFmtId="9" fontId="0" fillId="0" borderId="2" xfId="1" applyFont="1" applyBorder="1" applyProtection="1"/>
    <xf numFmtId="9" fontId="0" fillId="0" borderId="21" xfId="1" applyFont="1" applyBorder="1" applyProtection="1"/>
    <xf numFmtId="0" fontId="0" fillId="0" borderId="5" xfId="0" applyBorder="1" applyAlignment="1" applyProtection="1">
      <alignment vertical="center"/>
    </xf>
    <xf numFmtId="9" fontId="0" fillId="0" borderId="5" xfId="1" applyFont="1" applyBorder="1" applyAlignment="1" applyProtection="1">
      <alignment vertical="center"/>
    </xf>
    <xf numFmtId="9" fontId="0" fillId="0" borderId="2" xfId="1" applyFont="1" applyBorder="1" applyAlignment="1" applyProtection="1">
      <alignment vertical="center"/>
    </xf>
    <xf numFmtId="0" fontId="0" fillId="6" borderId="2" xfId="0" applyFill="1" applyBorder="1" applyProtection="1"/>
    <xf numFmtId="9" fontId="0" fillId="6" borderId="2" xfId="1" applyFont="1" applyFill="1" applyBorder="1" applyAlignment="1" applyProtection="1">
      <alignment vertical="center"/>
    </xf>
    <xf numFmtId="9" fontId="0" fillId="6" borderId="13" xfId="1" applyFont="1" applyFill="1" applyBorder="1" applyAlignment="1" applyProtection="1">
      <alignment vertical="center"/>
    </xf>
    <xf numFmtId="9" fontId="0" fillId="0" borderId="13" xfId="1" applyFont="1" applyBorder="1" applyAlignment="1" applyProtection="1">
      <alignment vertical="center"/>
    </xf>
    <xf numFmtId="9" fontId="0" fillId="0" borderId="21" xfId="1" applyFont="1" applyBorder="1" applyAlignment="1" applyProtection="1">
      <alignment vertical="center"/>
    </xf>
    <xf numFmtId="9" fontId="4" fillId="0" borderId="2" xfId="1" applyFont="1" applyBorder="1" applyAlignment="1" applyProtection="1">
      <alignment horizontal="right" vertical="center"/>
    </xf>
    <xf numFmtId="0" fontId="4" fillId="0" borderId="21" xfId="0" applyFont="1" applyBorder="1" applyAlignment="1" applyProtection="1">
      <alignment horizontal="right" vertical="center"/>
    </xf>
    <xf numFmtId="9" fontId="4" fillId="0" borderId="5" xfId="1" applyFont="1" applyBorder="1" applyProtection="1"/>
    <xf numFmtId="9" fontId="4" fillId="0" borderId="21" xfId="1" applyFont="1" applyBorder="1" applyProtection="1"/>
    <xf numFmtId="9" fontId="4" fillId="0" borderId="2" xfId="1" applyFont="1" applyBorder="1" applyProtection="1"/>
    <xf numFmtId="9" fontId="4" fillId="0" borderId="13" xfId="1" applyFont="1" applyBorder="1" applyProtection="1"/>
    <xf numFmtId="9" fontId="4" fillId="0" borderId="5" xfId="1" applyFont="1" applyBorder="1" applyAlignment="1" applyProtection="1">
      <alignment vertical="center"/>
    </xf>
    <xf numFmtId="9" fontId="4" fillId="0" borderId="13" xfId="1" applyFont="1" applyBorder="1" applyAlignment="1" applyProtection="1">
      <alignment vertical="center"/>
    </xf>
    <xf numFmtId="0" fontId="4" fillId="0" borderId="4" xfId="0" applyFont="1" applyBorder="1" applyProtection="1"/>
    <xf numFmtId="0" fontId="15" fillId="0" borderId="8" xfId="0" applyFont="1" applyFill="1" applyBorder="1" applyAlignment="1" applyProtection="1">
      <alignment vertical="center"/>
    </xf>
    <xf numFmtId="9" fontId="0" fillId="6" borderId="2" xfId="1" applyFont="1" applyFill="1" applyBorder="1" applyProtection="1"/>
    <xf numFmtId="0" fontId="9" fillId="0" borderId="2" xfId="0" applyFont="1" applyBorder="1" applyAlignment="1" applyProtection="1">
      <alignment horizontal="center"/>
    </xf>
    <xf numFmtId="0" fontId="0" fillId="6" borderId="5" xfId="0" applyFill="1" applyBorder="1" applyProtection="1"/>
    <xf numFmtId="9" fontId="0" fillId="0" borderId="2" xfId="1" applyFont="1" applyBorder="1" applyAlignment="1" applyProtection="1">
      <alignment horizontal="right" vertical="center"/>
    </xf>
    <xf numFmtId="0" fontId="9" fillId="0" borderId="0" xfId="0" applyFont="1" applyProtection="1"/>
    <xf numFmtId="0" fontId="9" fillId="0" borderId="6" xfId="0" applyFont="1" applyBorder="1" applyAlignment="1" applyProtection="1">
      <alignment vertical="center"/>
    </xf>
    <xf numFmtId="0" fontId="0" fillId="6" borderId="4" xfId="0" applyFill="1" applyBorder="1" applyAlignment="1" applyProtection="1"/>
    <xf numFmtId="0" fontId="0" fillId="6" borderId="6" xfId="0" applyFill="1" applyBorder="1" applyAlignment="1" applyProtection="1"/>
    <xf numFmtId="9" fontId="0" fillId="0" borderId="13" xfId="1" applyFont="1" applyBorder="1" applyProtection="1"/>
    <xf numFmtId="0" fontId="0" fillId="0" borderId="15" xfId="0" applyBorder="1" applyProtection="1"/>
    <xf numFmtId="0" fontId="0" fillId="0" borderId="83" xfId="0" applyBorder="1" applyProtection="1"/>
    <xf numFmtId="0" fontId="3" fillId="0" borderId="5" xfId="0" applyFont="1" applyBorder="1" applyAlignment="1" applyProtection="1">
      <alignment vertical="center" wrapText="1"/>
    </xf>
    <xf numFmtId="0" fontId="9" fillId="0" borderId="5" xfId="0" applyFont="1" applyBorder="1" applyAlignment="1" applyProtection="1">
      <alignment horizontal="center" vertical="center" wrapText="1"/>
    </xf>
    <xf numFmtId="0" fontId="5" fillId="6" borderId="2" xfId="0" applyFont="1" applyFill="1" applyBorder="1" applyAlignment="1" applyProtection="1">
      <alignment horizontal="left" vertical="center" wrapText="1"/>
    </xf>
    <xf numFmtId="14" fontId="0" fillId="6" borderId="2" xfId="0" applyNumberFormat="1" applyFill="1" applyBorder="1" applyProtection="1"/>
    <xf numFmtId="0" fontId="5" fillId="6" borderId="13" xfId="0" applyFont="1" applyFill="1" applyBorder="1" applyAlignment="1" applyProtection="1">
      <alignment horizontal="left" vertical="center" wrapText="1"/>
    </xf>
    <xf numFmtId="14" fontId="0" fillId="6" borderId="13" xfId="0" applyNumberFormat="1" applyFill="1" applyBorder="1" applyProtection="1"/>
    <xf numFmtId="0" fontId="0" fillId="0" borderId="41" xfId="0" applyFont="1" applyBorder="1" applyAlignment="1" applyProtection="1">
      <alignment vertical="center" wrapText="1"/>
    </xf>
    <xf numFmtId="0" fontId="0" fillId="0" borderId="15" xfId="0" applyFont="1" applyBorder="1" applyAlignment="1" applyProtection="1">
      <alignment vertical="center" wrapText="1"/>
    </xf>
    <xf numFmtId="0" fontId="0" fillId="0" borderId="15" xfId="0" applyBorder="1" applyAlignment="1" applyProtection="1">
      <alignment horizontal="left"/>
    </xf>
    <xf numFmtId="0" fontId="5" fillId="0" borderId="0" xfId="0" applyFont="1" applyFill="1" applyBorder="1" applyAlignment="1" applyProtection="1">
      <alignment horizontal="left" vertical="center" wrapText="1"/>
    </xf>
    <xf numFmtId="0" fontId="0" fillId="0" borderId="2" xfId="0" applyBorder="1" applyAlignment="1" applyProtection="1">
      <alignment vertical="center"/>
    </xf>
    <xf numFmtId="0" fontId="0" fillId="0" borderId="41" xfId="0" applyBorder="1" applyProtection="1"/>
    <xf numFmtId="0" fontId="3" fillId="0" borderId="15" xfId="0" applyFont="1" applyBorder="1" applyAlignment="1" applyProtection="1">
      <alignment vertical="center" wrapText="1"/>
    </xf>
    <xf numFmtId="0" fontId="5" fillId="0" borderId="2" xfId="0" applyFont="1" applyFill="1" applyBorder="1" applyAlignment="1" applyProtection="1">
      <alignment horizontal="center" vertical="center" wrapText="1"/>
      <protection locked="0"/>
    </xf>
    <xf numFmtId="14" fontId="0" fillId="0" borderId="2" xfId="0" applyNumberFormat="1" applyBorder="1" applyAlignment="1" applyProtection="1">
      <alignment horizontal="center" vertical="center"/>
      <protection locked="0"/>
    </xf>
    <xf numFmtId="0" fontId="5" fillId="0" borderId="44" xfId="0" applyFont="1" applyFill="1" applyBorder="1" applyAlignment="1" applyProtection="1">
      <alignment horizontal="left" vertical="center" wrapText="1"/>
      <protection locked="0"/>
    </xf>
    <xf numFmtId="14" fontId="0" fillId="0" borderId="13" xfId="0" applyNumberFormat="1" applyBorder="1" applyAlignment="1" applyProtection="1">
      <alignment horizontal="center" vertical="center"/>
      <protection locked="0"/>
    </xf>
    <xf numFmtId="0" fontId="5" fillId="0" borderId="49" xfId="0" applyFont="1" applyFill="1" applyBorder="1" applyAlignment="1" applyProtection="1">
      <alignment horizontal="left" vertical="center" wrapText="1"/>
      <protection locked="0"/>
    </xf>
    <xf numFmtId="0" fontId="9" fillId="0" borderId="0" xfId="0" applyFont="1" applyFill="1" applyBorder="1" applyAlignment="1" applyProtection="1">
      <alignment vertical="center"/>
      <protection locked="0"/>
    </xf>
    <xf numFmtId="0" fontId="0" fillId="0" borderId="0" xfId="0" applyFill="1" applyProtection="1"/>
    <xf numFmtId="0" fontId="24" fillId="0" borderId="0" xfId="0" applyFont="1" applyProtection="1"/>
    <xf numFmtId="0" fontId="6" fillId="0" borderId="0" xfId="0" applyFont="1" applyProtection="1"/>
    <xf numFmtId="10" fontId="0" fillId="9" borderId="2" xfId="4" applyNumberFormat="1" applyFont="1" applyFill="1" applyBorder="1" applyAlignment="1" applyProtection="1">
      <alignment horizontal="center" vertical="center"/>
      <protection locked="0"/>
    </xf>
    <xf numFmtId="0" fontId="0" fillId="0" borderId="44" xfId="0" applyBorder="1" applyAlignment="1" applyProtection="1">
      <alignment vertical="center" wrapText="1"/>
      <protection locked="0"/>
    </xf>
    <xf numFmtId="0" fontId="4" fillId="0" borderId="21" xfId="0" applyFont="1" applyBorder="1" applyAlignment="1">
      <alignment wrapText="1"/>
    </xf>
    <xf numFmtId="0" fontId="0" fillId="0" borderId="2" xfId="0" applyBorder="1" applyAlignment="1" applyProtection="1">
      <alignment wrapText="1"/>
    </xf>
    <xf numFmtId="9" fontId="0" fillId="9" borderId="5" xfId="1" applyFont="1" applyFill="1" applyBorder="1" applyAlignment="1" applyProtection="1">
      <alignment vertical="center"/>
    </xf>
    <xf numFmtId="0" fontId="4" fillId="6" borderId="22" xfId="0" applyFont="1" applyFill="1" applyBorder="1" applyProtection="1"/>
    <xf numFmtId="0" fontId="4" fillId="6" borderId="2" xfId="0" applyFont="1" applyFill="1" applyBorder="1" applyProtection="1"/>
    <xf numFmtId="0" fontId="4" fillId="6" borderId="21" xfId="0" applyFont="1" applyFill="1" applyBorder="1" applyProtection="1"/>
    <xf numFmtId="0" fontId="4" fillId="6" borderId="5" xfId="0" applyFont="1" applyFill="1" applyBorder="1" applyProtection="1"/>
    <xf numFmtId="44" fontId="0" fillId="9" borderId="20" xfId="4" applyNumberFormat="1" applyFont="1" applyFill="1" applyBorder="1" applyAlignment="1" applyProtection="1">
      <alignment horizontal="center" vertical="center"/>
      <protection locked="0"/>
    </xf>
    <xf numFmtId="0" fontId="0" fillId="0" borderId="2" xfId="0" applyBorder="1" applyProtection="1"/>
    <xf numFmtId="0" fontId="0" fillId="0" borderId="84" xfId="0" applyFill="1" applyBorder="1" applyAlignment="1" applyProtection="1">
      <alignment horizontal="center" vertical="center"/>
      <protection locked="0"/>
    </xf>
    <xf numFmtId="0" fontId="0" fillId="0" borderId="44" xfId="0" applyFont="1" applyFill="1" applyBorder="1" applyAlignment="1" applyProtection="1">
      <alignment horizontal="left" vertical="center" wrapText="1"/>
      <protection locked="0"/>
    </xf>
    <xf numFmtId="0" fontId="24" fillId="0" borderId="0" xfId="0" applyFont="1" applyAlignment="1" applyProtection="1">
      <alignment vertical="center"/>
    </xf>
    <xf numFmtId="0" fontId="9" fillId="0" borderId="20"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xf>
    <xf numFmtId="44" fontId="0" fillId="9" borderId="2" xfId="4" applyFont="1" applyFill="1" applyBorder="1" applyAlignment="1" applyProtection="1">
      <alignment horizontal="center" vertical="center"/>
    </xf>
    <xf numFmtId="44" fontId="0" fillId="9" borderId="2" xfId="4" applyFont="1" applyFill="1" applyBorder="1" applyAlignment="1" applyProtection="1">
      <alignment horizontal="center" vertical="center"/>
    </xf>
    <xf numFmtId="44" fontId="0" fillId="6" borderId="2" xfId="4" applyFont="1" applyFill="1" applyBorder="1" applyAlignment="1" applyProtection="1">
      <alignment horizontal="center" vertical="center"/>
    </xf>
    <xf numFmtId="4" fontId="0" fillId="9" borderId="44" xfId="0" applyNumberFormat="1" applyFont="1" applyFill="1" applyBorder="1" applyAlignment="1" applyProtection="1">
      <alignment horizontal="left" vertical="center" wrapText="1"/>
      <protection locked="0"/>
    </xf>
    <xf numFmtId="4" fontId="0" fillId="0" borderId="44" xfId="0" applyNumberFormat="1" applyFont="1" applyFill="1" applyBorder="1" applyAlignment="1" applyProtection="1">
      <alignment horizontal="left" vertical="center" wrapText="1"/>
      <protection locked="0"/>
    </xf>
    <xf numFmtId="164" fontId="0" fillId="9" borderId="44" xfId="1" applyNumberFormat="1" applyFont="1" applyFill="1" applyBorder="1" applyAlignment="1" applyProtection="1">
      <alignment horizontal="left" vertical="center" wrapText="1"/>
      <protection locked="0"/>
    </xf>
    <xf numFmtId="0" fontId="0" fillId="9" borderId="44" xfId="0" applyFont="1" applyFill="1" applyBorder="1" applyAlignment="1" applyProtection="1">
      <alignment horizontal="left" vertical="center" wrapText="1"/>
      <protection locked="0"/>
    </xf>
    <xf numFmtId="0" fontId="4" fillId="9" borderId="44" xfId="0" applyFont="1" applyFill="1" applyBorder="1" applyAlignment="1" applyProtection="1">
      <alignment horizontal="left" vertical="center" wrapText="1"/>
      <protection locked="0"/>
    </xf>
    <xf numFmtId="4" fontId="0" fillId="9" borderId="69" xfId="0" applyNumberFormat="1" applyFont="1" applyFill="1" applyBorder="1" applyAlignment="1" applyProtection="1">
      <alignment horizontal="left" vertical="center" wrapText="1"/>
      <protection locked="0"/>
    </xf>
    <xf numFmtId="4" fontId="0" fillId="0" borderId="69" xfId="0" applyNumberFormat="1" applyFont="1" applyFill="1" applyBorder="1" applyAlignment="1" applyProtection="1">
      <alignment horizontal="left" vertical="center" wrapText="1"/>
      <protection locked="0"/>
    </xf>
    <xf numFmtId="0" fontId="24" fillId="0" borderId="0" xfId="0" applyFont="1" applyFill="1" applyProtection="1"/>
    <xf numFmtId="44" fontId="0" fillId="9" borderId="2" xfId="4" applyFont="1" applyFill="1" applyBorder="1" applyAlignment="1" applyProtection="1">
      <alignment horizontal="center" vertical="center"/>
    </xf>
    <xf numFmtId="44" fontId="0" fillId="6" borderId="2" xfId="4" applyFont="1" applyFill="1" applyBorder="1" applyAlignment="1" applyProtection="1">
      <alignment horizontal="center" vertical="center"/>
    </xf>
    <xf numFmtId="0" fontId="0" fillId="0" borderId="2" xfId="4" applyNumberFormat="1" applyFont="1" applyFill="1" applyBorder="1" applyAlignment="1" applyProtection="1">
      <alignment horizontal="center" vertical="center"/>
    </xf>
    <xf numFmtId="44" fontId="0" fillId="0" borderId="2" xfId="4"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44" fontId="0" fillId="9" borderId="13" xfId="4" applyFont="1" applyFill="1" applyBorder="1" applyAlignment="1" applyProtection="1">
      <alignment horizontal="center" vertical="center"/>
    </xf>
    <xf numFmtId="0" fontId="24" fillId="0" borderId="0" xfId="0" applyFont="1" applyProtection="1"/>
    <xf numFmtId="10" fontId="0" fillId="9" borderId="2" xfId="4" applyNumberFormat="1" applyFont="1" applyFill="1" applyBorder="1" applyAlignment="1" applyProtection="1">
      <alignment horizontal="center" vertical="center"/>
      <protection locked="0"/>
    </xf>
    <xf numFmtId="10" fontId="0" fillId="9" borderId="2" xfId="0" applyNumberFormat="1" applyFont="1" applyFill="1" applyBorder="1" applyAlignment="1" applyProtection="1">
      <alignment horizontal="center" vertical="center"/>
      <protection locked="0"/>
    </xf>
    <xf numFmtId="0" fontId="0" fillId="0" borderId="0" xfId="0" applyFill="1"/>
    <xf numFmtId="0" fontId="0" fillId="0" borderId="44" xfId="0" applyFill="1" applyBorder="1" applyAlignment="1" applyProtection="1">
      <alignment vertical="center" wrapText="1"/>
      <protection locked="0"/>
    </xf>
    <xf numFmtId="44" fontId="24" fillId="0" borderId="0" xfId="4" applyFont="1" applyFill="1" applyBorder="1" applyAlignment="1" applyProtection="1">
      <alignment horizontal="center" vertical="center"/>
      <protection locked="0"/>
    </xf>
    <xf numFmtId="44" fontId="0" fillId="0" borderId="20" xfId="4" applyFont="1" applyFill="1" applyBorder="1" applyAlignment="1" applyProtection="1">
      <alignment horizontal="center" vertical="center"/>
      <protection locked="0"/>
    </xf>
    <xf numFmtId="9" fontId="0" fillId="0" borderId="2" xfId="1" applyFont="1" applyFill="1" applyBorder="1" applyProtection="1"/>
    <xf numFmtId="9" fontId="0" fillId="0" borderId="5" xfId="1" applyFont="1" applyFill="1" applyBorder="1" applyAlignment="1" applyProtection="1">
      <alignment vertical="center"/>
    </xf>
    <xf numFmtId="0" fontId="9" fillId="0" borderId="0" xfId="0" applyFont="1"/>
    <xf numFmtId="44" fontId="0" fillId="0" borderId="84" xfId="4" applyFont="1" applyFill="1" applyBorder="1" applyAlignment="1" applyProtection="1">
      <alignment horizontal="center" vertical="center"/>
      <protection locked="0"/>
    </xf>
    <xf numFmtId="44" fontId="0" fillId="9" borderId="20" xfId="4" applyFont="1" applyFill="1" applyBorder="1" applyAlignment="1" applyProtection="1">
      <alignment horizontal="center" vertical="center"/>
    </xf>
    <xf numFmtId="0" fontId="4" fillId="6" borderId="49" xfId="0" applyFont="1" applyFill="1" applyBorder="1" applyAlignment="1" applyProtection="1">
      <alignment horizontal="left" vertical="center" wrapText="1"/>
    </xf>
    <xf numFmtId="0" fontId="0" fillId="0" borderId="49" xfId="0" applyBorder="1" applyAlignment="1" applyProtection="1">
      <alignment vertical="center" wrapText="1"/>
      <protection locked="0"/>
    </xf>
    <xf numFmtId="0" fontId="4" fillId="0" borderId="44" xfId="0" applyFont="1" applyBorder="1" applyAlignment="1" applyProtection="1">
      <alignment vertical="center" wrapText="1"/>
      <protection locked="0"/>
    </xf>
    <xf numFmtId="0" fontId="0" fillId="0" borderId="5" xfId="0" applyBorder="1" applyAlignment="1" applyProtection="1">
      <alignment horizontal="center" vertical="center"/>
    </xf>
    <xf numFmtId="0" fontId="4" fillId="9" borderId="0" xfId="0" applyFont="1" applyFill="1" applyProtection="1"/>
    <xf numFmtId="0" fontId="4" fillId="9" borderId="0" xfId="0" applyFont="1" applyFill="1" applyAlignment="1" applyProtection="1">
      <alignment horizontal="left"/>
    </xf>
    <xf numFmtId="0" fontId="25" fillId="0" borderId="0" xfId="0" applyFont="1" applyProtection="1"/>
    <xf numFmtId="0" fontId="4" fillId="0" borderId="20"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0" fillId="0" borderId="0" xfId="0" applyAlignment="1" applyProtection="1">
      <alignment vertical="center"/>
    </xf>
    <xf numFmtId="0" fontId="4" fillId="0" borderId="0" xfId="0" applyFont="1" applyAlignment="1" applyProtection="1">
      <alignment vertical="center"/>
    </xf>
    <xf numFmtId="0" fontId="4" fillId="0" borderId="88" xfId="0" applyFont="1" applyBorder="1" applyAlignment="1" applyProtection="1">
      <alignment horizontal="center" vertical="center"/>
      <protection locked="0"/>
    </xf>
    <xf numFmtId="0" fontId="4" fillId="0" borderId="20" xfId="0" applyFont="1" applyFill="1" applyBorder="1" applyAlignment="1" applyProtection="1">
      <alignment horizontal="left" vertical="center" wrapText="1"/>
    </xf>
    <xf numFmtId="0" fontId="26" fillId="0" borderId="0" xfId="0" applyFont="1" applyProtection="1"/>
    <xf numFmtId="9" fontId="0" fillId="0" borderId="20" xfId="1" applyFont="1" applyBorder="1" applyAlignment="1" applyProtection="1">
      <alignment horizontal="center" vertical="center"/>
      <protection locked="0"/>
    </xf>
    <xf numFmtId="0" fontId="14" fillId="9" borderId="38" xfId="0" applyFont="1" applyFill="1" applyBorder="1" applyAlignment="1" applyProtection="1">
      <alignment horizontal="center"/>
    </xf>
    <xf numFmtId="0" fontId="14" fillId="9" borderId="6" xfId="0" applyFont="1" applyFill="1" applyBorder="1" applyAlignment="1" applyProtection="1">
      <alignment horizontal="center"/>
    </xf>
    <xf numFmtId="0" fontId="14" fillId="9" borderId="6" xfId="0" applyFont="1" applyFill="1" applyBorder="1" applyAlignment="1" applyProtection="1">
      <alignment horizontal="center" vertical="center"/>
    </xf>
    <xf numFmtId="0" fontId="4" fillId="0" borderId="44" xfId="0" applyFont="1" applyFill="1" applyBorder="1" applyAlignment="1" applyProtection="1">
      <alignment vertical="center" wrapText="1"/>
      <protection locked="0"/>
    </xf>
    <xf numFmtId="0" fontId="0" fillId="0" borderId="2" xfId="0" applyBorder="1" applyProtection="1">
      <protection locked="0"/>
    </xf>
    <xf numFmtId="49" fontId="0" fillId="0" borderId="2" xfId="0" applyNumberFormat="1" applyBorder="1" applyProtection="1">
      <protection locked="0"/>
    </xf>
    <xf numFmtId="0" fontId="4" fillId="0" borderId="2" xfId="0" applyFont="1" applyBorder="1" applyAlignment="1" applyProtection="1">
      <alignment wrapText="1"/>
    </xf>
    <xf numFmtId="0" fontId="4" fillId="0" borderId="2" xfId="0" applyFont="1" applyFill="1" applyBorder="1" applyAlignment="1" applyProtection="1">
      <alignment horizontal="left" vertical="center" wrapText="1"/>
    </xf>
    <xf numFmtId="9" fontId="4" fillId="0" borderId="2" xfId="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 xfId="0" applyFont="1" applyBorder="1" applyAlignment="1" applyProtection="1">
      <alignment vertical="center" wrapText="1"/>
    </xf>
    <xf numFmtId="0" fontId="4" fillId="0" borderId="2" xfId="0" applyFont="1" applyFill="1" applyBorder="1" applyAlignment="1" applyProtection="1">
      <alignment horizontal="left" vertical="center" wrapText="1"/>
    </xf>
    <xf numFmtId="10" fontId="0" fillId="0" borderId="2" xfId="0" applyNumberFormat="1" applyBorder="1" applyAlignment="1" applyProtection="1">
      <alignment horizontal="center" vertical="center"/>
      <protection locked="0"/>
    </xf>
    <xf numFmtId="9" fontId="4" fillId="0" borderId="5" xfId="1" applyFont="1" applyBorder="1" applyAlignment="1" applyProtection="1">
      <alignment horizontal="center" vertical="center"/>
      <protection locked="0"/>
    </xf>
    <xf numFmtId="9" fontId="4" fillId="0" borderId="13" xfId="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0" borderId="2" xfId="0" applyFont="1" applyBorder="1" applyAlignment="1" applyProtection="1">
      <alignment vertical="center" wrapText="1"/>
    </xf>
    <xf numFmtId="0" fontId="4" fillId="6" borderId="13" xfId="0" applyFont="1" applyFill="1" applyBorder="1" applyAlignment="1" applyProtection="1">
      <alignment horizontal="center" vertical="center" wrapText="1"/>
      <protection locked="0"/>
    </xf>
    <xf numFmtId="0" fontId="4" fillId="0" borderId="2" xfId="0" applyFont="1" applyBorder="1" applyAlignment="1" applyProtection="1">
      <alignment wrapText="1"/>
    </xf>
    <xf numFmtId="0" fontId="0" fillId="9" borderId="63" xfId="0" applyFont="1" applyFill="1" applyBorder="1" applyAlignment="1" applyProtection="1">
      <alignment vertical="center" wrapText="1"/>
    </xf>
    <xf numFmtId="0" fontId="0" fillId="9" borderId="28" xfId="0" applyFont="1" applyFill="1" applyBorder="1" applyAlignment="1" applyProtection="1">
      <alignment vertical="center" wrapText="1"/>
    </xf>
    <xf numFmtId="9" fontId="0" fillId="0" borderId="28" xfId="1" applyFont="1" applyBorder="1" applyAlignment="1" applyProtection="1">
      <alignment vertical="center"/>
    </xf>
    <xf numFmtId="0" fontId="0" fillId="0" borderId="28" xfId="0" applyBorder="1" applyProtection="1">
      <protection locked="0"/>
    </xf>
    <xf numFmtId="0" fontId="4" fillId="6" borderId="13" xfId="0" applyFont="1" applyFill="1" applyBorder="1" applyProtection="1"/>
    <xf numFmtId="0" fontId="0" fillId="0" borderId="0" xfId="0" applyProtection="1"/>
    <xf numFmtId="9" fontId="4" fillId="0" borderId="2" xfId="1" applyFont="1" applyBorder="1" applyAlignment="1" applyProtection="1">
      <alignment vertical="center"/>
    </xf>
    <xf numFmtId="0" fontId="4" fillId="0" borderId="0" xfId="0" applyFont="1" applyBorder="1" applyAlignment="1" applyProtection="1">
      <alignment wrapText="1"/>
    </xf>
    <xf numFmtId="0" fontId="0" fillId="0" borderId="0" xfId="0" applyProtection="1"/>
    <xf numFmtId="0" fontId="0" fillId="9" borderId="0" xfId="0" applyFill="1" applyProtection="1"/>
    <xf numFmtId="0" fontId="0" fillId="6" borderId="2" xfId="0" applyFill="1" applyBorder="1" applyProtection="1"/>
    <xf numFmtId="9" fontId="4" fillId="0" borderId="5" xfId="1" applyFont="1" applyBorder="1" applyProtection="1"/>
    <xf numFmtId="0" fontId="0" fillId="0" borderId="0" xfId="0" applyFill="1" applyProtection="1"/>
    <xf numFmtId="0" fontId="0" fillId="0" borderId="0" xfId="0" applyProtection="1"/>
    <xf numFmtId="0" fontId="0" fillId="0" borderId="0" xfId="0" applyProtection="1"/>
    <xf numFmtId="9" fontId="4" fillId="0" borderId="5" xfId="1" applyFont="1" applyBorder="1" applyAlignment="1" applyProtection="1">
      <alignment vertical="center"/>
    </xf>
    <xf numFmtId="0" fontId="0" fillId="0" borderId="0" xfId="0" applyProtection="1"/>
    <xf numFmtId="9" fontId="0" fillId="6" borderId="2" xfId="1" applyFont="1" applyFill="1" applyBorder="1" applyProtection="1"/>
    <xf numFmtId="0" fontId="0" fillId="0" borderId="0" xfId="0" applyProtection="1"/>
    <xf numFmtId="0" fontId="4" fillId="0" borderId="2" xfId="0" applyFont="1" applyFill="1" applyBorder="1" applyAlignment="1" applyProtection="1">
      <alignment horizontal="left" vertical="center" wrapText="1"/>
    </xf>
    <xf numFmtId="9" fontId="4" fillId="0" borderId="2" xfId="1" applyFont="1" applyBorder="1" applyProtection="1"/>
    <xf numFmtId="0" fontId="4" fillId="0" borderId="20" xfId="0" applyFont="1" applyFill="1" applyBorder="1" applyAlignment="1" applyProtection="1">
      <alignment horizontal="left" vertical="center" wrapText="1"/>
    </xf>
    <xf numFmtId="0" fontId="4" fillId="0" borderId="89" xfId="0" applyFont="1" applyFill="1" applyBorder="1" applyAlignment="1" applyProtection="1">
      <alignment horizontal="left" vertical="center" wrapText="1"/>
    </xf>
    <xf numFmtId="9" fontId="4" fillId="0" borderId="89" xfId="1" applyFont="1" applyBorder="1" applyProtection="1"/>
    <xf numFmtId="0" fontId="0" fillId="6" borderId="20" xfId="0" applyFill="1" applyBorder="1" applyProtection="1"/>
    <xf numFmtId="0" fontId="4" fillId="0" borderId="2" xfId="0" applyFont="1" applyBorder="1" applyProtection="1"/>
    <xf numFmtId="0" fontId="4" fillId="0" borderId="13" xfId="0" applyFont="1" applyFill="1" applyBorder="1" applyAlignment="1" applyProtection="1">
      <alignment horizontal="left" vertical="center" wrapText="1"/>
    </xf>
    <xf numFmtId="9" fontId="4" fillId="0" borderId="2" xfId="1" applyFont="1" applyBorder="1" applyProtection="1"/>
    <xf numFmtId="0" fontId="4" fillId="0" borderId="20" xfId="0" applyFont="1" applyFill="1" applyBorder="1" applyAlignment="1" applyProtection="1">
      <alignment horizontal="left" vertical="center" wrapText="1"/>
    </xf>
    <xf numFmtId="0" fontId="0" fillId="0" borderId="0" xfId="0" applyProtection="1"/>
    <xf numFmtId="9" fontId="4" fillId="0" borderId="2" xfId="1" applyFont="1" applyBorder="1" applyAlignment="1" applyProtection="1">
      <alignment horizontal="right" vertical="center"/>
    </xf>
    <xf numFmtId="9" fontId="0" fillId="0" borderId="2" xfId="1" applyFont="1" applyBorder="1" applyProtection="1"/>
    <xf numFmtId="9" fontId="0" fillId="0" borderId="2" xfId="1" applyFont="1" applyBorder="1" applyAlignment="1" applyProtection="1">
      <alignment vertical="center"/>
    </xf>
    <xf numFmtId="9" fontId="0" fillId="6" borderId="2" xfId="1" applyFont="1" applyFill="1" applyBorder="1" applyProtection="1"/>
    <xf numFmtId="9" fontId="0" fillId="0" borderId="13" xfId="1" applyFont="1" applyBorder="1" applyProtection="1"/>
    <xf numFmtId="0" fontId="0" fillId="0" borderId="0" xfId="0" applyFill="1" applyProtection="1"/>
    <xf numFmtId="0" fontId="0" fillId="0" borderId="0" xfId="0" applyProtection="1"/>
    <xf numFmtId="0" fontId="9" fillId="0" borderId="2" xfId="0" applyFont="1" applyBorder="1" applyAlignment="1" applyProtection="1">
      <alignment horizontal="center" vertical="center"/>
    </xf>
    <xf numFmtId="0" fontId="9" fillId="0" borderId="20" xfId="0" applyFont="1" applyBorder="1" applyAlignment="1" applyProtection="1">
      <alignment horizontal="center" vertical="center"/>
    </xf>
    <xf numFmtId="9" fontId="0" fillId="0" borderId="2" xfId="1" applyFont="1" applyBorder="1" applyAlignment="1" applyProtection="1">
      <alignment vertical="center"/>
    </xf>
    <xf numFmtId="0" fontId="9" fillId="0" borderId="0" xfId="0" applyFont="1" applyProtection="1"/>
    <xf numFmtId="0" fontId="9" fillId="0" borderId="6" xfId="0" applyFont="1" applyBorder="1" applyAlignment="1" applyProtection="1">
      <alignment vertical="center"/>
    </xf>
    <xf numFmtId="9" fontId="0" fillId="0" borderId="5" xfId="1" applyFont="1" applyBorder="1" applyProtection="1"/>
    <xf numFmtId="0" fontId="0" fillId="0" borderId="0" xfId="0" applyAlignment="1" applyProtection="1">
      <alignment vertical="center"/>
    </xf>
    <xf numFmtId="0" fontId="4" fillId="0" borderId="5" xfId="0" applyFont="1" applyFill="1" applyBorder="1" applyAlignment="1" applyProtection="1">
      <alignment horizontal="center" vertical="center"/>
      <protection locked="0"/>
    </xf>
    <xf numFmtId="0" fontId="0" fillId="0" borderId="38" xfId="0" applyFont="1" applyBorder="1" applyAlignment="1" applyProtection="1">
      <alignment vertical="center" wrapText="1"/>
    </xf>
    <xf numFmtId="0" fontId="0" fillId="0" borderId="8" xfId="0" applyFont="1" applyBorder="1" applyAlignment="1" applyProtection="1">
      <alignment vertical="center" wrapText="1"/>
    </xf>
    <xf numFmtId="0" fontId="0" fillId="0" borderId="0" xfId="0" applyFill="1" applyAlignment="1" applyProtection="1">
      <alignment vertical="center"/>
    </xf>
    <xf numFmtId="0" fontId="0" fillId="0" borderId="2" xfId="0" applyBorder="1" applyAlignment="1" applyProtection="1">
      <alignment horizontal="center" vertical="center"/>
      <protection locked="0"/>
    </xf>
    <xf numFmtId="0" fontId="0" fillId="0" borderId="0" xfId="0" applyProtection="1"/>
    <xf numFmtId="0" fontId="9" fillId="0" borderId="20" xfId="0" applyFont="1" applyBorder="1" applyAlignment="1" applyProtection="1">
      <alignment horizontal="center" vertical="center"/>
    </xf>
    <xf numFmtId="9" fontId="0" fillId="0" borderId="2" xfId="1" applyFont="1" applyBorder="1" applyAlignment="1" applyProtection="1">
      <alignment vertical="center"/>
    </xf>
    <xf numFmtId="0" fontId="0" fillId="6" borderId="2" xfId="0" applyFill="1" applyBorder="1" applyProtection="1"/>
    <xf numFmtId="0" fontId="5" fillId="6" borderId="2" xfId="0" applyFont="1" applyFill="1" applyBorder="1" applyAlignment="1" applyProtection="1">
      <alignment horizontal="left" vertical="center" wrapText="1"/>
    </xf>
    <xf numFmtId="14" fontId="0" fillId="6" borderId="2" xfId="0" applyNumberFormat="1" applyFill="1" applyBorder="1" applyProtection="1"/>
    <xf numFmtId="0" fontId="4" fillId="0" borderId="0" xfId="0" applyFont="1" applyProtection="1"/>
    <xf numFmtId="0" fontId="25" fillId="0" borderId="0" xfId="0" applyFont="1" applyProtection="1"/>
    <xf numFmtId="0" fontId="26" fillId="0" borderId="0" xfId="0" applyFont="1" applyProtection="1"/>
    <xf numFmtId="0" fontId="0" fillId="0" borderId="2" xfId="0" applyFill="1" applyBorder="1" applyAlignment="1" applyProtection="1">
      <alignment horizontal="center" vertical="center"/>
      <protection locked="0"/>
    </xf>
    <xf numFmtId="0" fontId="4" fillId="9" borderId="38" xfId="0" applyFont="1" applyFill="1" applyBorder="1" applyAlignment="1" applyProtection="1">
      <alignment vertical="center" wrapText="1"/>
    </xf>
    <xf numFmtId="0" fontId="4" fillId="9" borderId="8" xfId="0" applyFont="1" applyFill="1" applyBorder="1" applyAlignment="1" applyProtection="1">
      <alignment vertical="center" wrapText="1"/>
    </xf>
    <xf numFmtId="0" fontId="0" fillId="0" borderId="0" xfId="0" applyProtection="1"/>
    <xf numFmtId="0" fontId="4" fillId="0" borderId="2"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14" fontId="0" fillId="6" borderId="2" xfId="0" applyNumberFormat="1" applyFill="1" applyBorder="1" applyProtection="1"/>
    <xf numFmtId="0" fontId="0" fillId="0" borderId="0" xfId="0" applyProtection="1"/>
    <xf numFmtId="0" fontId="4" fillId="0" borderId="2" xfId="0" applyFont="1" applyFill="1" applyBorder="1" applyAlignment="1" applyProtection="1">
      <alignment horizontal="left" vertical="center" wrapText="1"/>
    </xf>
    <xf numFmtId="9" fontId="0" fillId="0" borderId="2" xfId="1" applyFont="1" applyBorder="1" applyAlignment="1" applyProtection="1">
      <alignment vertical="center"/>
    </xf>
    <xf numFmtId="0" fontId="0" fillId="6" borderId="2" xfId="0" applyFill="1" applyBorder="1" applyProtection="1"/>
    <xf numFmtId="0" fontId="0" fillId="6" borderId="2" xfId="0" applyFill="1" applyBorder="1" applyProtection="1"/>
    <xf numFmtId="0" fontId="5" fillId="6" borderId="2" xfId="0" applyFont="1" applyFill="1" applyBorder="1" applyAlignment="1" applyProtection="1">
      <alignment horizontal="left" vertical="center" wrapText="1"/>
    </xf>
    <xf numFmtId="14" fontId="0" fillId="6" borderId="2" xfId="0" applyNumberFormat="1" applyFill="1" applyBorder="1" applyProtection="1"/>
    <xf numFmtId="0" fontId="4" fillId="6" borderId="44" xfId="0" applyFont="1" applyFill="1" applyBorder="1" applyAlignment="1" applyProtection="1">
      <alignment horizontal="left" vertical="center" wrapText="1"/>
    </xf>
    <xf numFmtId="0" fontId="0" fillId="0" borderId="44" xfId="0" applyBorder="1" applyAlignment="1" applyProtection="1">
      <alignment horizontal="left" vertical="center" wrapText="1"/>
      <protection locked="0"/>
    </xf>
    <xf numFmtId="0" fontId="0" fillId="0" borderId="2" xfId="0" applyBorder="1" applyAlignment="1" applyProtection="1">
      <alignment vertical="center"/>
    </xf>
    <xf numFmtId="0" fontId="0" fillId="0" borderId="0" xfId="0" applyProtection="1"/>
    <xf numFmtId="0" fontId="4" fillId="6" borderId="2" xfId="0" applyFont="1" applyFill="1" applyBorder="1" applyAlignment="1" applyProtection="1">
      <alignment horizontal="center" vertical="center"/>
    </xf>
    <xf numFmtId="0" fontId="4" fillId="0" borderId="2" xfId="0" applyFont="1" applyBorder="1" applyAlignment="1" applyProtection="1">
      <alignment wrapText="1"/>
    </xf>
    <xf numFmtId="0" fontId="4" fillId="6" borderId="21" xfId="0" applyFont="1" applyFill="1" applyBorder="1" applyAlignment="1" applyProtection="1">
      <alignment horizontal="center" vertical="center"/>
    </xf>
    <xf numFmtId="0" fontId="4" fillId="0" borderId="5" xfId="0" applyFont="1" applyBorder="1" applyAlignment="1" applyProtection="1">
      <alignment wrapText="1"/>
    </xf>
    <xf numFmtId="0" fontId="4" fillId="6" borderId="5" xfId="0" applyFont="1" applyFill="1" applyBorder="1" applyAlignment="1" applyProtection="1">
      <alignment horizontal="center" vertical="center"/>
    </xf>
    <xf numFmtId="9" fontId="4" fillId="9" borderId="2" xfId="1" applyFont="1" applyFill="1" applyBorder="1" applyAlignment="1" applyProtection="1">
      <alignment horizontal="center" vertical="center"/>
      <protection locked="0"/>
    </xf>
    <xf numFmtId="9" fontId="4" fillId="9" borderId="5" xfId="1" applyFont="1" applyFill="1" applyBorder="1" applyAlignment="1" applyProtection="1">
      <alignment horizontal="center" vertical="center"/>
      <protection locked="0"/>
    </xf>
    <xf numFmtId="9" fontId="4" fillId="9" borderId="21" xfId="1" applyFont="1" applyFill="1" applyBorder="1" applyAlignment="1" applyProtection="1">
      <alignment horizontal="center" vertical="center"/>
      <protection locked="0"/>
    </xf>
    <xf numFmtId="9" fontId="0" fillId="0" borderId="2" xfId="1" applyFont="1" applyBorder="1" applyAlignment="1" applyProtection="1">
      <alignment vertical="center"/>
    </xf>
    <xf numFmtId="0" fontId="4" fillId="0" borderId="21" xfId="0" applyFont="1" applyBorder="1" applyAlignment="1">
      <alignment wrapText="1"/>
    </xf>
    <xf numFmtId="0" fontId="15" fillId="0" borderId="2" xfId="0" applyFont="1" applyBorder="1" applyAlignment="1" applyProtection="1">
      <alignment vertical="center" wrapText="1"/>
    </xf>
    <xf numFmtId="1" fontId="4" fillId="0" borderId="2" xfId="0" applyNumberFormat="1" applyFont="1" applyBorder="1" applyAlignment="1" applyProtection="1">
      <alignment vertical="center"/>
    </xf>
    <xf numFmtId="1" fontId="4" fillId="6" borderId="2" xfId="0" applyNumberFormat="1" applyFont="1" applyFill="1" applyBorder="1" applyAlignment="1" applyProtection="1">
      <alignment vertical="center"/>
    </xf>
    <xf numFmtId="1" fontId="4" fillId="0" borderId="13" xfId="0" applyNumberFormat="1" applyFont="1" applyBorder="1" applyAlignment="1" applyProtection="1">
      <alignment vertical="center"/>
    </xf>
    <xf numFmtId="9" fontId="0" fillId="9" borderId="2" xfId="1" applyFont="1" applyFill="1" applyBorder="1" applyAlignment="1" applyProtection="1">
      <alignment vertical="center"/>
    </xf>
    <xf numFmtId="0" fontId="0" fillId="0" borderId="43" xfId="0" applyBorder="1" applyProtection="1"/>
    <xf numFmtId="0" fontId="4" fillId="9" borderId="0" xfId="0" applyFont="1" applyFill="1" applyAlignment="1" applyProtection="1">
      <alignment wrapText="1"/>
    </xf>
    <xf numFmtId="0" fontId="4" fillId="9" borderId="0" xfId="0" applyFont="1" applyFill="1" applyAlignment="1" applyProtection="1">
      <alignment vertical="center"/>
    </xf>
    <xf numFmtId="2" fontId="4" fillId="9" borderId="0" xfId="0" applyNumberFormat="1" applyFont="1" applyFill="1" applyProtection="1"/>
    <xf numFmtId="0" fontId="2" fillId="9" borderId="63" xfId="0" applyFont="1" applyFill="1" applyBorder="1" applyAlignment="1" applyProtection="1">
      <alignment vertical="center" wrapText="1"/>
    </xf>
    <xf numFmtId="0" fontId="9" fillId="0" borderId="37" xfId="0" applyFont="1" applyBorder="1" applyAlignment="1" applyProtection="1">
      <alignment horizontal="center" vertical="center" wrapText="1"/>
    </xf>
    <xf numFmtId="0" fontId="0" fillId="0" borderId="46" xfId="0"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0" fillId="0" borderId="35" xfId="0"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9" fillId="0" borderId="69" xfId="0" applyFont="1" applyBorder="1" applyAlignment="1" applyProtection="1">
      <alignment horizontal="center" vertical="center" wrapText="1"/>
    </xf>
    <xf numFmtId="0" fontId="4" fillId="0" borderId="44" xfId="0" applyFont="1" applyBorder="1" applyAlignment="1" applyProtection="1">
      <alignment horizontal="left" vertical="center" wrapText="1"/>
      <protection locked="0"/>
    </xf>
    <xf numFmtId="14" fontId="4" fillId="0" borderId="2" xfId="0" applyNumberFormat="1" applyFont="1" applyBorder="1" applyAlignment="1" applyProtection="1">
      <alignment horizontal="center" vertical="center"/>
      <protection locked="0"/>
    </xf>
    <xf numFmtId="14" fontId="4" fillId="0" borderId="13" xfId="0" applyNumberFormat="1" applyFont="1" applyBorder="1" applyAlignment="1" applyProtection="1">
      <alignment horizontal="center" vertical="center"/>
      <protection locked="0"/>
    </xf>
    <xf numFmtId="0" fontId="9" fillId="0" borderId="2" xfId="0" applyFont="1" applyBorder="1" applyAlignment="1" applyProtection="1">
      <alignment horizontal="center"/>
    </xf>
    <xf numFmtId="0" fontId="0" fillId="0" borderId="2" xfId="0" applyBorder="1" applyAlignment="1" applyProtection="1">
      <alignment horizontal="center" vertical="center" wrapText="1"/>
      <protection locked="0"/>
    </xf>
    <xf numFmtId="14" fontId="0" fillId="0" borderId="2" xfId="0" applyNumberForma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4" fontId="0" fillId="0" borderId="13" xfId="0" applyNumberFormat="1" applyBorder="1" applyAlignment="1" applyProtection="1">
      <alignment horizontal="center" vertical="center" wrapText="1"/>
      <protection locked="0"/>
    </xf>
    <xf numFmtId="0" fontId="0" fillId="6" borderId="2" xfId="0" applyFill="1" applyBorder="1" applyAlignment="1" applyProtection="1">
      <alignment horizontal="center" vertical="center" wrapText="1"/>
    </xf>
    <xf numFmtId="0" fontId="4" fillId="0" borderId="2" xfId="0" applyFont="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0" fillId="0" borderId="49" xfId="0" applyBorder="1" applyAlignment="1" applyProtection="1">
      <alignment horizontal="left" vertical="center" wrapText="1"/>
      <protection locked="0"/>
    </xf>
    <xf numFmtId="0" fontId="0" fillId="0" borderId="62" xfId="0" applyBorder="1" applyAlignment="1" applyProtection="1">
      <alignment horizontal="left" vertical="center" wrapText="1"/>
    </xf>
    <xf numFmtId="0" fontId="0" fillId="0" borderId="0" xfId="0" applyAlignment="1" applyProtection="1">
      <alignment horizontal="left" vertical="center" wrapText="1"/>
    </xf>
    <xf numFmtId="0" fontId="9" fillId="0" borderId="37" xfId="0" applyFont="1" applyBorder="1" applyAlignment="1" applyProtection="1">
      <alignment horizontal="left" vertical="center" wrapText="1"/>
    </xf>
    <xf numFmtId="0" fontId="0" fillId="0" borderId="48" xfId="0" applyBorder="1" applyAlignment="1" applyProtection="1">
      <alignment horizontal="left" vertical="center" wrapText="1"/>
      <protection locked="0"/>
    </xf>
    <xf numFmtId="0" fontId="0" fillId="6" borderId="42" xfId="0" applyFill="1" applyBorder="1" applyAlignment="1" applyProtection="1">
      <alignment horizontal="left" vertical="center" wrapText="1"/>
    </xf>
    <xf numFmtId="0" fontId="0" fillId="0" borderId="35" xfId="0" applyBorder="1" applyAlignment="1" applyProtection="1">
      <alignment horizontal="left" vertical="center" wrapText="1"/>
    </xf>
    <xf numFmtId="0" fontId="0" fillId="0" borderId="85" xfId="0"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0" fillId="6" borderId="44" xfId="0" applyFill="1" applyBorder="1" applyAlignment="1" applyProtection="1">
      <alignment horizontal="left" vertical="center" wrapText="1"/>
    </xf>
    <xf numFmtId="0" fontId="0" fillId="6" borderId="49" xfId="0" applyFill="1" applyBorder="1" applyAlignment="1" applyProtection="1">
      <alignment horizontal="left" vertical="center" wrapText="1"/>
    </xf>
    <xf numFmtId="0" fontId="25" fillId="9" borderId="44" xfId="0" applyFont="1" applyFill="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4" fillId="9" borderId="48" xfId="0" applyFont="1" applyFill="1" applyBorder="1" applyAlignment="1" applyProtection="1">
      <alignment horizontal="left" vertical="center" wrapText="1"/>
      <protection locked="0"/>
    </xf>
    <xf numFmtId="0" fontId="4" fillId="9" borderId="46" xfId="0" applyFont="1" applyFill="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4" xfId="0" applyBorder="1" applyAlignment="1" applyProtection="1">
      <alignment horizontal="left" vertical="center" wrapText="1"/>
    </xf>
    <xf numFmtId="0" fontId="9" fillId="0" borderId="44" xfId="0" applyFont="1" applyBorder="1" applyAlignment="1" applyProtection="1">
      <alignment horizontal="left" vertical="center" wrapText="1"/>
    </xf>
    <xf numFmtId="0" fontId="9" fillId="0" borderId="69" xfId="0" applyFont="1" applyBorder="1" applyAlignment="1" applyProtection="1">
      <alignment horizontal="left" vertical="center" wrapText="1"/>
    </xf>
    <xf numFmtId="0" fontId="0" fillId="9" borderId="49" xfId="0" applyFont="1" applyFill="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0" fillId="6" borderId="69" xfId="0" applyFill="1" applyBorder="1" applyAlignment="1" applyProtection="1">
      <alignment horizontal="left" vertical="center" wrapText="1"/>
    </xf>
    <xf numFmtId="0" fontId="9" fillId="0" borderId="3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9" fillId="0" borderId="48" xfId="0" applyFont="1" applyBorder="1" applyAlignment="1" applyProtection="1">
      <alignment horizontal="left" vertical="center" wrapText="1"/>
    </xf>
    <xf numFmtId="0" fontId="0" fillId="6" borderId="44" xfId="0" applyFont="1" applyFill="1" applyBorder="1" applyAlignment="1" applyProtection="1">
      <alignment horizontal="left" vertical="center" wrapText="1"/>
    </xf>
    <xf numFmtId="0" fontId="0" fillId="6" borderId="49" xfId="0" applyFont="1" applyFill="1" applyBorder="1" applyAlignment="1" applyProtection="1">
      <alignment horizontal="left" vertical="center" wrapText="1"/>
    </xf>
    <xf numFmtId="165" fontId="0" fillId="0" borderId="2" xfId="0" applyNumberFormat="1" applyFont="1" applyFill="1" applyBorder="1" applyAlignment="1" applyProtection="1">
      <alignment horizontal="left" vertical="center"/>
      <protection locked="0"/>
    </xf>
    <xf numFmtId="0" fontId="0" fillId="0" borderId="39" xfId="0" applyBorder="1" applyAlignment="1" applyProtection="1">
      <alignment vertical="center" wrapText="1"/>
      <protection locked="0"/>
    </xf>
    <xf numFmtId="0" fontId="4" fillId="0" borderId="44" xfId="0" applyFont="1" applyFill="1" applyBorder="1" applyAlignment="1" applyProtection="1">
      <alignment horizontal="left" vertical="center" wrapText="1"/>
      <protection locked="0"/>
    </xf>
    <xf numFmtId="10" fontId="0" fillId="9" borderId="2" xfId="1" applyNumberFormat="1"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center" vertical="center" wrapText="1"/>
      <protection locked="0"/>
    </xf>
    <xf numFmtId="0" fontId="27" fillId="0" borderId="44" xfId="0" applyFont="1" applyFill="1" applyBorder="1" applyAlignment="1" applyProtection="1">
      <alignment horizontal="left" vertical="center" wrapText="1"/>
      <protection locked="0"/>
    </xf>
    <xf numFmtId="0" fontId="21" fillId="9" borderId="79" xfId="0" applyFont="1" applyFill="1" applyBorder="1" applyAlignment="1" applyProtection="1">
      <alignment vertical="center" wrapText="1"/>
    </xf>
    <xf numFmtId="0" fontId="20" fillId="7" borderId="79" xfId="0" applyFont="1" applyFill="1" applyBorder="1" applyAlignment="1" applyProtection="1">
      <alignment vertical="center" wrapText="1"/>
    </xf>
    <xf numFmtId="0" fontId="20" fillId="9" borderId="0" xfId="0" applyFont="1" applyFill="1" applyBorder="1" applyAlignment="1" applyProtection="1">
      <alignment vertical="center" wrapText="1"/>
    </xf>
    <xf numFmtId="0" fontId="0" fillId="0" borderId="0" xfId="0" applyAlignment="1" applyProtection="1">
      <alignment vertical="center" wrapText="1"/>
    </xf>
    <xf numFmtId="0" fontId="0" fillId="0" borderId="40"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35" xfId="0" applyBorder="1" applyAlignment="1" applyProtection="1">
      <alignment vertical="center" wrapText="1"/>
    </xf>
    <xf numFmtId="0" fontId="4" fillId="0" borderId="35" xfId="0" applyFont="1" applyBorder="1" applyAlignment="1" applyProtection="1">
      <alignment vertical="center" wrapText="1"/>
    </xf>
    <xf numFmtId="0" fontId="0" fillId="0" borderId="0" xfId="0" applyBorder="1" applyAlignment="1" applyProtection="1">
      <alignment vertical="center" wrapText="1"/>
    </xf>
    <xf numFmtId="0" fontId="0" fillId="0" borderId="64" xfId="0" applyBorder="1" applyAlignment="1" applyProtection="1">
      <alignment vertical="center" wrapText="1"/>
    </xf>
    <xf numFmtId="0" fontId="0" fillId="9" borderId="49" xfId="0" applyFont="1" applyFill="1" applyBorder="1" applyAlignment="1" applyProtection="1">
      <alignment vertical="center" wrapText="1"/>
      <protection locked="0"/>
    </xf>
    <xf numFmtId="0" fontId="0" fillId="9" borderId="44" xfId="0" applyFill="1" applyBorder="1" applyAlignment="1" applyProtection="1">
      <alignment vertical="center" wrapText="1"/>
      <protection locked="0"/>
    </xf>
    <xf numFmtId="0" fontId="4" fillId="9" borderId="44" xfId="0" applyFont="1" applyFill="1" applyBorder="1" applyAlignment="1" applyProtection="1">
      <alignment vertical="center" wrapText="1"/>
      <protection locked="0"/>
    </xf>
    <xf numFmtId="0" fontId="25" fillId="9" borderId="44" xfId="0" applyFont="1" applyFill="1" applyBorder="1" applyAlignment="1" applyProtection="1">
      <alignment vertical="center" wrapText="1"/>
      <protection locked="0"/>
    </xf>
    <xf numFmtId="0" fontId="0" fillId="0" borderId="71" xfId="0" applyBorder="1" applyAlignment="1" applyProtection="1">
      <alignment vertical="center" wrapText="1"/>
    </xf>
    <xf numFmtId="0" fontId="0" fillId="0" borderId="35" xfId="0" applyBorder="1" applyAlignment="1" applyProtection="1">
      <alignment horizontal="center" vertical="center" wrapText="1"/>
    </xf>
    <xf numFmtId="0" fontId="0" fillId="0" borderId="44" xfId="0" applyFont="1" applyBorder="1" applyAlignment="1" applyProtection="1">
      <alignment vertical="center" wrapText="1"/>
      <protection locked="0"/>
    </xf>
    <xf numFmtId="0" fontId="0" fillId="0" borderId="49" xfId="0" applyFont="1" applyBorder="1" applyAlignment="1" applyProtection="1">
      <alignment vertical="center" wrapText="1"/>
      <protection locked="0"/>
    </xf>
    <xf numFmtId="0" fontId="0" fillId="0" borderId="49" xfId="0" applyBorder="1" applyAlignment="1" applyProtection="1">
      <alignment vertical="center" wrapText="1"/>
    </xf>
    <xf numFmtId="10" fontId="0" fillId="0" borderId="5" xfId="1" applyNumberFormat="1" applyFont="1" applyBorder="1" applyAlignment="1" applyProtection="1">
      <alignment vertical="center"/>
    </xf>
    <xf numFmtId="9" fontId="0" fillId="0" borderId="2" xfId="1" applyFont="1" applyBorder="1" applyAlignment="1" applyProtection="1">
      <alignment horizontal="center" vertical="center" wrapText="1"/>
      <protection locked="0"/>
    </xf>
    <xf numFmtId="2" fontId="0" fillId="9" borderId="2" xfId="0" applyNumberFormat="1" applyFont="1" applyFill="1" applyBorder="1" applyAlignment="1" applyProtection="1">
      <alignment horizontal="center" vertical="center"/>
      <protection locked="0"/>
    </xf>
    <xf numFmtId="9" fontId="0" fillId="0" borderId="2" xfId="1" applyNumberFormat="1" applyFont="1" applyBorder="1" applyAlignment="1" applyProtection="1">
      <alignment horizontal="center" vertical="center"/>
      <protection locked="0"/>
    </xf>
    <xf numFmtId="9" fontId="0" fillId="0" borderId="21" xfId="1" applyNumberFormat="1" applyFont="1" applyBorder="1" applyAlignment="1" applyProtection="1">
      <alignment horizontal="center" vertical="center"/>
      <protection locked="0"/>
    </xf>
    <xf numFmtId="9" fontId="0" fillId="0" borderId="2" xfId="0" applyNumberFormat="1" applyFill="1" applyBorder="1" applyAlignment="1" applyProtection="1">
      <alignment horizontal="center" vertical="center"/>
      <protection locked="0"/>
    </xf>
    <xf numFmtId="9" fontId="4" fillId="0" borderId="2" xfId="1" applyNumberFormat="1" applyFont="1" applyBorder="1" applyAlignment="1" applyProtection="1">
      <alignment horizontal="center" vertical="center"/>
      <protection locked="0"/>
    </xf>
    <xf numFmtId="9" fontId="4" fillId="0" borderId="13" xfId="1" applyNumberFormat="1" applyFont="1" applyBorder="1" applyAlignment="1" applyProtection="1">
      <alignment horizontal="center" vertical="center"/>
      <protection locked="0"/>
    </xf>
    <xf numFmtId="9" fontId="4" fillId="0" borderId="2" xfId="0" applyNumberFormat="1" applyFont="1" applyBorder="1" applyAlignment="1" applyProtection="1">
      <alignment horizontal="center" vertical="center"/>
      <protection locked="0"/>
    </xf>
    <xf numFmtId="9" fontId="4" fillId="0" borderId="5" xfId="1" applyNumberFormat="1" applyFont="1" applyBorder="1" applyAlignment="1" applyProtection="1">
      <alignment horizontal="center" vertical="center"/>
      <protection locked="0"/>
    </xf>
    <xf numFmtId="9" fontId="4" fillId="9" borderId="2" xfId="1" applyNumberFormat="1" applyFont="1" applyFill="1" applyBorder="1" applyAlignment="1" applyProtection="1">
      <alignment horizontal="center" vertical="center"/>
      <protection locked="0"/>
    </xf>
    <xf numFmtId="2" fontId="0" fillId="9" borderId="2" xfId="4" applyNumberFormat="1" applyFont="1" applyFill="1" applyBorder="1" applyAlignment="1" applyProtection="1">
      <alignment horizontal="center" vertical="center"/>
    </xf>
    <xf numFmtId="2" fontId="0" fillId="0" borderId="2" xfId="4" applyNumberFormat="1" applyFont="1" applyFill="1" applyBorder="1" applyAlignment="1" applyProtection="1">
      <alignment horizontal="center" vertical="center"/>
    </xf>
    <xf numFmtId="2" fontId="0" fillId="0" borderId="2" xfId="0" applyNumberFormat="1" applyFont="1" applyFill="1" applyBorder="1" applyAlignment="1" applyProtection="1">
      <alignment horizontal="center" vertical="center"/>
    </xf>
    <xf numFmtId="10" fontId="0" fillId="9" borderId="20" xfId="1" applyNumberFormat="1" applyFont="1" applyFill="1" applyBorder="1" applyAlignment="1" applyProtection="1">
      <alignment horizontal="center" vertical="center"/>
      <protection locked="0"/>
    </xf>
    <xf numFmtId="165" fontId="0" fillId="9" borderId="2" xfId="1" applyNumberFormat="1" applyFont="1" applyFill="1" applyBorder="1" applyAlignment="1" applyProtection="1">
      <alignment horizontal="right" vertical="center"/>
      <protection locked="0"/>
    </xf>
    <xf numFmtId="1" fontId="0" fillId="0" borderId="2" xfId="0" applyNumberFormat="1" applyFill="1" applyBorder="1" applyAlignment="1" applyProtection="1">
      <alignment horizontal="center" vertical="center"/>
      <protection locked="0"/>
    </xf>
    <xf numFmtId="1" fontId="0" fillId="0" borderId="2" xfId="0" applyNumberFormat="1" applyBorder="1" applyAlignment="1" applyProtection="1">
      <alignment horizontal="center" vertical="center"/>
      <protection locked="0"/>
    </xf>
    <xf numFmtId="10" fontId="0" fillId="9" borderId="2" xfId="1" applyNumberFormat="1" applyFont="1" applyFill="1" applyBorder="1" applyAlignment="1" applyProtection="1">
      <alignment horizontal="right" vertical="center"/>
      <protection locked="0"/>
    </xf>
    <xf numFmtId="0" fontId="0" fillId="0" borderId="43" xfId="0" applyBorder="1" applyProtection="1"/>
    <xf numFmtId="0" fontId="4" fillId="0" borderId="2" xfId="0" applyFont="1" applyBorder="1" applyAlignment="1" applyProtection="1">
      <alignment wrapText="1"/>
    </xf>
    <xf numFmtId="0" fontId="4" fillId="0" borderId="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xf>
    <xf numFmtId="0" fontId="0" fillId="0" borderId="2" xfId="0" applyBorder="1" applyAlignment="1" applyProtection="1">
      <alignment wrapText="1"/>
    </xf>
    <xf numFmtId="0" fontId="0" fillId="0" borderId="44" xfId="0" applyBorder="1" applyAlignment="1" applyProtection="1">
      <alignment horizontal="left" vertical="center" wrapText="1"/>
      <protection locked="0"/>
    </xf>
    <xf numFmtId="0" fontId="15" fillId="0" borderId="4" xfId="0" applyFont="1" applyBorder="1" applyAlignment="1" applyProtection="1">
      <alignment horizontal="center" vertical="center" wrapText="1"/>
    </xf>
    <xf numFmtId="0" fontId="4" fillId="0" borderId="2" xfId="0" applyFont="1" applyBorder="1" applyAlignment="1" applyProtection="1">
      <alignment vertical="center" wrapText="1"/>
    </xf>
    <xf numFmtId="0" fontId="9" fillId="0" borderId="2" xfId="0" applyFont="1" applyBorder="1" applyAlignment="1" applyProtection="1">
      <alignment horizontal="center" vertical="center"/>
    </xf>
    <xf numFmtId="0" fontId="4" fillId="0" borderId="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39" xfId="0" applyBorder="1" applyAlignment="1" applyProtection="1">
      <alignment vertical="center" wrapText="1"/>
      <protection locked="0"/>
    </xf>
    <xf numFmtId="0" fontId="14" fillId="9" borderId="38" xfId="0" applyFont="1" applyFill="1" applyBorder="1" applyAlignment="1" applyProtection="1">
      <alignment horizontal="center"/>
    </xf>
    <xf numFmtId="0" fontId="0" fillId="0" borderId="0" xfId="0" applyFill="1" applyBorder="1" applyAlignment="1">
      <alignment vertical="top" wrapText="1"/>
    </xf>
    <xf numFmtId="0" fontId="16" fillId="2" borderId="34" xfId="0" applyFont="1" applyFill="1" applyBorder="1" applyAlignment="1">
      <alignment horizontal="center" vertical="center"/>
    </xf>
    <xf numFmtId="0" fontId="16" fillId="2" borderId="0" xfId="0" applyFont="1" applyFill="1" applyBorder="1" applyAlignment="1">
      <alignment horizontal="center" vertical="center"/>
    </xf>
    <xf numFmtId="0" fontId="0" fillId="0" borderId="0" xfId="0" applyAlignment="1">
      <alignment vertical="top" wrapText="1"/>
    </xf>
    <xf numFmtId="0" fontId="9" fillId="5" borderId="2" xfId="0" applyFont="1" applyFill="1" applyBorder="1" applyAlignment="1">
      <alignment horizontal="center" vertical="center" wrapText="1"/>
    </xf>
    <xf numFmtId="0" fontId="11" fillId="4" borderId="3" xfId="0" applyFont="1" applyFill="1" applyBorder="1" applyAlignment="1">
      <alignment horizontal="center"/>
    </xf>
    <xf numFmtId="0" fontId="11" fillId="4" borderId="0" xfId="0" applyFont="1" applyFill="1" applyBorder="1" applyAlignment="1">
      <alignment horizontal="center"/>
    </xf>
    <xf numFmtId="0" fontId="0" fillId="0" borderId="1" xfId="0" applyBorder="1" applyAlignment="1" applyProtection="1">
      <alignment horizontal="center"/>
      <protection locked="0"/>
    </xf>
    <xf numFmtId="0" fontId="11" fillId="2" borderId="1" xfId="0" applyFont="1"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wrapText="1"/>
    </xf>
    <xf numFmtId="0" fontId="4" fillId="0" borderId="63"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protection locked="0"/>
    </xf>
    <xf numFmtId="0" fontId="0" fillId="0" borderId="73" xfId="0" applyFont="1" applyBorder="1" applyAlignment="1" applyProtection="1">
      <alignment horizontal="left" vertical="top" wrapText="1"/>
    </xf>
    <xf numFmtId="0" fontId="0" fillId="0" borderId="12" xfId="0" applyFont="1" applyBorder="1" applyAlignment="1" applyProtection="1">
      <alignment horizontal="left" vertical="top" wrapText="1"/>
    </xf>
    <xf numFmtId="0" fontId="0" fillId="0" borderId="73" xfId="0" applyFont="1" applyBorder="1" applyAlignment="1" applyProtection="1">
      <alignment vertical="top"/>
    </xf>
    <xf numFmtId="0" fontId="0" fillId="0" borderId="12" xfId="0" applyFont="1" applyBorder="1" applyAlignment="1" applyProtection="1">
      <alignment vertical="top"/>
    </xf>
    <xf numFmtId="0" fontId="9" fillId="9" borderId="70" xfId="0" applyFont="1" applyFill="1" applyBorder="1" applyAlignment="1" applyProtection="1">
      <alignment horizontal="left" wrapText="1"/>
    </xf>
    <xf numFmtId="0" fontId="9" fillId="9" borderId="11" xfId="0" applyFont="1" applyFill="1" applyBorder="1" applyAlignment="1" applyProtection="1">
      <alignment horizontal="left"/>
    </xf>
    <xf numFmtId="0" fontId="9" fillId="9" borderId="42" xfId="0" applyFont="1" applyFill="1" applyBorder="1" applyAlignment="1" applyProtection="1">
      <alignment horizontal="left"/>
    </xf>
    <xf numFmtId="0" fontId="0" fillId="0" borderId="36" xfId="0" applyFont="1" applyBorder="1" applyAlignment="1" applyProtection="1">
      <alignment horizontal="left" vertical="top"/>
    </xf>
    <xf numFmtId="0" fontId="0" fillId="0" borderId="17" xfId="0" applyFont="1" applyBorder="1" applyAlignment="1" applyProtection="1">
      <alignment horizontal="left" vertical="top"/>
    </xf>
    <xf numFmtId="0" fontId="0" fillId="0" borderId="18" xfId="0" applyFont="1" applyBorder="1" applyAlignment="1" applyProtection="1">
      <alignment horizontal="left" vertical="top"/>
    </xf>
    <xf numFmtId="0" fontId="16" fillId="2" borderId="31" xfId="0" applyFont="1" applyFill="1" applyBorder="1" applyAlignment="1" applyProtection="1">
      <alignment horizontal="center"/>
    </xf>
    <xf numFmtId="0" fontId="16" fillId="2" borderId="32" xfId="0" applyFont="1" applyFill="1" applyBorder="1" applyAlignment="1" applyProtection="1">
      <alignment horizontal="center"/>
    </xf>
    <xf numFmtId="0" fontId="16" fillId="2" borderId="33" xfId="0" applyFont="1" applyFill="1" applyBorder="1" applyAlignment="1" applyProtection="1">
      <alignment horizontal="center"/>
    </xf>
    <xf numFmtId="0" fontId="14" fillId="4" borderId="50" xfId="0" applyFont="1" applyFill="1" applyBorder="1" applyAlignment="1" applyProtection="1">
      <alignment horizontal="center"/>
    </xf>
    <xf numFmtId="0" fontId="14" fillId="4" borderId="19" xfId="0" applyFont="1" applyFill="1" applyBorder="1" applyAlignment="1" applyProtection="1">
      <alignment horizontal="center"/>
    </xf>
    <xf numFmtId="0" fontId="14" fillId="4" borderId="51" xfId="0" applyFont="1" applyFill="1" applyBorder="1" applyAlignment="1" applyProtection="1">
      <alignment horizontal="center"/>
    </xf>
    <xf numFmtId="0" fontId="14" fillId="4" borderId="34" xfId="0" applyFont="1" applyFill="1" applyBorder="1" applyAlignment="1" applyProtection="1">
      <alignment horizontal="center"/>
    </xf>
    <xf numFmtId="0" fontId="14" fillId="4" borderId="0" xfId="0" applyFont="1" applyFill="1" applyBorder="1" applyAlignment="1" applyProtection="1">
      <alignment horizontal="center"/>
    </xf>
    <xf numFmtId="0" fontId="14" fillId="4" borderId="35" xfId="0" applyFont="1" applyFill="1" applyBorder="1" applyAlignment="1" applyProtection="1">
      <alignment horizontal="center"/>
    </xf>
    <xf numFmtId="0" fontId="9" fillId="9" borderId="63" xfId="0" applyFont="1" applyFill="1" applyBorder="1" applyAlignment="1" applyProtection="1">
      <alignment horizontal="left" vertical="top" wrapText="1"/>
    </xf>
    <xf numFmtId="0" fontId="9" fillId="9" borderId="28" xfId="0" applyFont="1" applyFill="1" applyBorder="1" applyAlignment="1" applyProtection="1">
      <alignment horizontal="left" vertical="top" wrapText="1"/>
    </xf>
    <xf numFmtId="0" fontId="9" fillId="9" borderId="71" xfId="0" applyFont="1" applyFill="1" applyBorder="1" applyAlignment="1" applyProtection="1">
      <alignment horizontal="left" vertical="top" wrapText="1"/>
    </xf>
    <xf numFmtId="0" fontId="0" fillId="9" borderId="63" xfId="0" applyFont="1" applyFill="1" applyBorder="1" applyAlignment="1" applyProtection="1">
      <alignment horizontal="left" vertical="top" wrapText="1"/>
      <protection locked="0"/>
    </xf>
    <xf numFmtId="0" fontId="0" fillId="9" borderId="28" xfId="0" applyFont="1" applyFill="1" applyBorder="1" applyAlignment="1" applyProtection="1">
      <alignment horizontal="left" vertical="top" wrapText="1"/>
      <protection locked="0"/>
    </xf>
    <xf numFmtId="0" fontId="0" fillId="9" borderId="71" xfId="0" applyFont="1" applyFill="1" applyBorder="1" applyAlignment="1" applyProtection="1">
      <alignment horizontal="left" vertical="top" wrapText="1"/>
      <protection locked="0"/>
    </xf>
    <xf numFmtId="0" fontId="0" fillId="9" borderId="34" xfId="0" applyFont="1" applyFill="1" applyBorder="1" applyAlignment="1" applyProtection="1">
      <alignment horizontal="left" vertical="top" wrapText="1"/>
      <protection locked="0"/>
    </xf>
    <xf numFmtId="0" fontId="0" fillId="9" borderId="0" xfId="0" applyFont="1" applyFill="1" applyBorder="1" applyAlignment="1" applyProtection="1">
      <alignment horizontal="left" vertical="top" wrapText="1"/>
      <protection locked="0"/>
    </xf>
    <xf numFmtId="0" fontId="0" fillId="9" borderId="35" xfId="0" applyFont="1" applyFill="1" applyBorder="1" applyAlignment="1" applyProtection="1">
      <alignment horizontal="left" vertical="top" wrapText="1"/>
      <protection locked="0"/>
    </xf>
    <xf numFmtId="0" fontId="0" fillId="9" borderId="47" xfId="0" applyFont="1" applyFill="1" applyBorder="1" applyAlignment="1" applyProtection="1">
      <alignment horizontal="left" vertical="top" wrapText="1"/>
      <protection locked="0"/>
    </xf>
    <xf numFmtId="0" fontId="0" fillId="9" borderId="7" xfId="0" applyFont="1" applyFill="1" applyBorder="1" applyAlignment="1" applyProtection="1">
      <alignment horizontal="left" vertical="top" wrapText="1"/>
      <protection locked="0"/>
    </xf>
    <xf numFmtId="0" fontId="0" fillId="9" borderId="40" xfId="0" applyFont="1" applyFill="1" applyBorder="1" applyAlignment="1" applyProtection="1">
      <alignment horizontal="left" vertical="top" wrapText="1"/>
      <protection locked="0"/>
    </xf>
    <xf numFmtId="0" fontId="9" fillId="0" borderId="63" xfId="0" applyFont="1" applyBorder="1" applyAlignment="1" applyProtection="1">
      <alignment horizontal="left" vertical="top" wrapText="1"/>
    </xf>
    <xf numFmtId="0" fontId="9" fillId="0" borderId="28" xfId="0" applyFont="1" applyBorder="1" applyAlignment="1" applyProtection="1">
      <alignment horizontal="left" vertical="top" wrapText="1"/>
    </xf>
    <xf numFmtId="0" fontId="9" fillId="0" borderId="71" xfId="0" applyFont="1" applyBorder="1" applyAlignment="1" applyProtection="1">
      <alignment horizontal="left" vertical="top" wrapText="1"/>
    </xf>
    <xf numFmtId="0" fontId="0" fillId="0" borderId="63"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71"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9" fillId="5" borderId="43" xfId="2" applyFont="1" applyFill="1" applyBorder="1" applyAlignment="1" applyProtection="1">
      <alignment horizontal="center" vertical="center" wrapText="1"/>
    </xf>
    <xf numFmtId="0" fontId="9" fillId="5" borderId="2" xfId="2" applyFont="1" applyFill="1" applyBorder="1" applyAlignment="1" applyProtection="1">
      <alignment horizontal="center" vertical="center" wrapText="1"/>
    </xf>
    <xf numFmtId="0" fontId="0" fillId="0" borderId="2" xfId="0" applyBorder="1" applyAlignment="1" applyProtection="1">
      <alignment vertical="center" wrapText="1"/>
    </xf>
    <xf numFmtId="0" fontId="0" fillId="0" borderId="4"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0" borderId="38" xfId="0" applyFont="1" applyBorder="1" applyAlignment="1" applyProtection="1">
      <alignment horizontal="center"/>
    </xf>
    <xf numFmtId="0" fontId="0" fillId="0" borderId="6" xfId="0" applyBorder="1" applyAlignment="1" applyProtection="1">
      <alignment horizontal="center"/>
    </xf>
    <xf numFmtId="0" fontId="0" fillId="0" borderId="8" xfId="0" applyBorder="1" applyAlignment="1" applyProtection="1">
      <alignment horizontal="center"/>
    </xf>
    <xf numFmtId="0" fontId="9" fillId="0" borderId="4" xfId="0" applyFont="1" applyBorder="1" applyAlignment="1" applyProtection="1">
      <alignment horizontal="center"/>
    </xf>
    <xf numFmtId="0" fontId="9" fillId="0" borderId="6" xfId="0" applyFont="1" applyBorder="1" applyAlignment="1" applyProtection="1">
      <alignment horizontal="center"/>
    </xf>
    <xf numFmtId="0" fontId="9" fillId="0" borderId="39" xfId="0" applyFont="1" applyBorder="1" applyAlignment="1" applyProtection="1">
      <alignment horizontal="center"/>
    </xf>
    <xf numFmtId="0" fontId="0" fillId="0" borderId="73" xfId="0" applyFont="1" applyBorder="1" applyAlignment="1" applyProtection="1">
      <alignment vertical="top" wrapText="1"/>
    </xf>
    <xf numFmtId="0" fontId="0" fillId="0" borderId="38"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6"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38"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1" xfId="0" applyBorder="1" applyAlignment="1" applyProtection="1">
      <alignment vertical="top" wrapText="1"/>
    </xf>
    <xf numFmtId="0" fontId="0" fillId="0" borderId="15" xfId="0" applyBorder="1" applyAlignment="1" applyProtection="1">
      <alignment vertical="top" wrapText="1"/>
    </xf>
    <xf numFmtId="0" fontId="0" fillId="0" borderId="16" xfId="0" applyBorder="1" applyAlignment="1" applyProtection="1">
      <alignment vertical="top" wrapText="1"/>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41"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9" fillId="0" borderId="43" xfId="0" applyFont="1" applyBorder="1" applyAlignment="1" applyProtection="1">
      <alignment horizontal="center"/>
    </xf>
    <xf numFmtId="0" fontId="9" fillId="0" borderId="2" xfId="0" applyFont="1" applyBorder="1" applyAlignment="1" applyProtection="1">
      <alignment horizontal="center"/>
    </xf>
    <xf numFmtId="0" fontId="9" fillId="0" borderId="44" xfId="0" applyFont="1" applyBorder="1" applyAlignment="1" applyProtection="1">
      <alignment horizontal="center"/>
    </xf>
    <xf numFmtId="0" fontId="0" fillId="0" borderId="36" xfId="0" applyFont="1" applyBorder="1" applyAlignment="1" applyProtection="1">
      <alignment vertical="top" wrapText="1"/>
    </xf>
    <xf numFmtId="0" fontId="0" fillId="0" borderId="17" xfId="0" applyFont="1" applyBorder="1" applyAlignment="1" applyProtection="1">
      <alignment vertical="top" wrapText="1"/>
    </xf>
    <xf numFmtId="0" fontId="0" fillId="0" borderId="18" xfId="0" applyFont="1" applyBorder="1" applyAlignment="1" applyProtection="1">
      <alignment vertical="top" wrapText="1"/>
    </xf>
    <xf numFmtId="0" fontId="14" fillId="7" borderId="0" xfId="0" applyFont="1" applyFill="1" applyAlignment="1" applyProtection="1">
      <alignment horizontal="center"/>
    </xf>
    <xf numFmtId="0" fontId="0" fillId="0" borderId="74" xfId="0" applyBorder="1" applyAlignment="1" applyProtection="1">
      <alignment horizontal="left" vertical="center"/>
    </xf>
    <xf numFmtId="0" fontId="0" fillId="0" borderId="75" xfId="0" applyBorder="1" applyAlignment="1" applyProtection="1">
      <alignment horizontal="left" vertical="center"/>
    </xf>
    <xf numFmtId="0" fontId="0" fillId="0" borderId="76" xfId="0" applyBorder="1" applyAlignment="1" applyProtection="1">
      <alignment horizontal="left" vertical="center"/>
    </xf>
    <xf numFmtId="0" fontId="0" fillId="0" borderId="4" xfId="0" applyBorder="1" applyAlignment="1" applyProtection="1">
      <alignment horizontal="left" vertical="center"/>
    </xf>
    <xf numFmtId="0" fontId="0" fillId="0" borderId="6" xfId="0" applyBorder="1" applyAlignment="1" applyProtection="1">
      <alignment horizontal="left" vertical="center"/>
    </xf>
    <xf numFmtId="0" fontId="0" fillId="0" borderId="8" xfId="0" applyBorder="1" applyAlignment="1" applyProtection="1">
      <alignment horizontal="left" vertical="center"/>
    </xf>
    <xf numFmtId="0" fontId="0" fillId="0" borderId="77" xfId="0" applyBorder="1" applyAlignment="1" applyProtection="1">
      <alignment horizontal="left" vertical="top" wrapText="1"/>
      <protection locked="0"/>
    </xf>
    <xf numFmtId="0" fontId="0" fillId="0" borderId="75" xfId="0" applyBorder="1" applyAlignment="1" applyProtection="1">
      <alignment horizontal="left" vertical="top"/>
      <protection locked="0"/>
    </xf>
    <xf numFmtId="0" fontId="0" fillId="0" borderId="78" xfId="0" applyBorder="1" applyAlignment="1" applyProtection="1">
      <alignment horizontal="left" vertical="top"/>
      <protection locked="0"/>
    </xf>
    <xf numFmtId="0" fontId="0" fillId="0" borderId="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7" xfId="0" applyFont="1" applyBorder="1" applyAlignment="1" applyProtection="1">
      <alignment vertical="top" wrapText="1"/>
    </xf>
    <xf numFmtId="0" fontId="0" fillId="0" borderId="38" xfId="0" applyFont="1" applyBorder="1" applyAlignment="1" applyProtection="1">
      <alignment horizontal="center"/>
    </xf>
    <xf numFmtId="0" fontId="0" fillId="0" borderId="8" xfId="0" applyFont="1" applyBorder="1" applyAlignment="1" applyProtection="1">
      <alignment horizontal="center"/>
    </xf>
    <xf numFmtId="0" fontId="0" fillId="0" borderId="47" xfId="0" applyFont="1" applyBorder="1" applyAlignment="1" applyProtection="1">
      <alignment horizontal="center"/>
    </xf>
    <xf numFmtId="0" fontId="0" fillId="0" borderId="9" xfId="0" applyFont="1" applyBorder="1" applyAlignment="1" applyProtection="1">
      <alignment horizontal="center"/>
    </xf>
    <xf numFmtId="0" fontId="4" fillId="0" borderId="38"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38" xfId="0" applyFont="1" applyBorder="1" applyAlignment="1" applyProtection="1">
      <alignment horizontal="left" wrapText="1"/>
    </xf>
    <xf numFmtId="0" fontId="4" fillId="0" borderId="8" xfId="0" applyFont="1" applyBorder="1" applyAlignment="1" applyProtection="1">
      <alignment horizontal="left" wrapText="1"/>
    </xf>
    <xf numFmtId="0" fontId="4" fillId="0" borderId="4"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3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9" borderId="43" xfId="0" applyFont="1" applyFill="1" applyBorder="1" applyAlignment="1" applyProtection="1">
      <alignment horizontal="justify" vertical="center" wrapText="1"/>
    </xf>
    <xf numFmtId="0" fontId="0" fillId="9" borderId="2" xfId="0" applyFont="1" applyFill="1" applyBorder="1" applyAlignment="1" applyProtection="1">
      <alignment horizontal="justify" vertical="center" wrapText="1"/>
    </xf>
    <xf numFmtId="0" fontId="0" fillId="9" borderId="43" xfId="0" quotePrefix="1" applyFont="1" applyFill="1" applyBorder="1" applyAlignment="1" applyProtection="1">
      <alignment horizontal="left" vertical="center" wrapText="1"/>
    </xf>
    <xf numFmtId="0" fontId="0" fillId="9" borderId="2" xfId="0" quotePrefix="1" applyFont="1" applyFill="1" applyBorder="1" applyAlignment="1" applyProtection="1">
      <alignment horizontal="left" vertical="center" wrapText="1"/>
    </xf>
    <xf numFmtId="0" fontId="9" fillId="0" borderId="4"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39" xfId="0" applyFont="1" applyBorder="1" applyAlignment="1" applyProtection="1">
      <alignment horizontal="center" vertical="center"/>
    </xf>
    <xf numFmtId="0" fontId="4" fillId="0" borderId="43"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43" xfId="0" applyFont="1" applyFill="1" applyBorder="1" applyAlignment="1" applyProtection="1">
      <alignment wrapText="1"/>
    </xf>
    <xf numFmtId="0" fontId="4" fillId="0" borderId="2" xfId="0" applyFont="1" applyFill="1" applyBorder="1" applyAlignment="1" applyProtection="1">
      <alignment wrapText="1"/>
    </xf>
    <xf numFmtId="0" fontId="4" fillId="9" borderId="38" xfId="0" applyFont="1" applyFill="1" applyBorder="1" applyAlignment="1" applyProtection="1">
      <alignment horizontal="left" vertical="center" wrapText="1"/>
    </xf>
    <xf numFmtId="0" fontId="4" fillId="9" borderId="8" xfId="0" applyFont="1" applyFill="1" applyBorder="1" applyAlignment="1" applyProtection="1">
      <alignment horizontal="left" vertical="center" wrapText="1"/>
    </xf>
    <xf numFmtId="0" fontId="4" fillId="9" borderId="38" xfId="0" applyFont="1" applyFill="1" applyBorder="1" applyAlignment="1" applyProtection="1">
      <alignment horizontal="left" vertical="top" wrapText="1"/>
    </xf>
    <xf numFmtId="0" fontId="4" fillId="9" borderId="8" xfId="0" applyFont="1" applyFill="1" applyBorder="1" applyAlignment="1" applyProtection="1">
      <alignment horizontal="left" vertical="top" wrapText="1"/>
    </xf>
    <xf numFmtId="0" fontId="0" fillId="0" borderId="15"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38" xfId="0" applyBorder="1" applyAlignment="1" applyProtection="1">
      <alignment wrapText="1"/>
    </xf>
    <xf numFmtId="0" fontId="0" fillId="0" borderId="6" xfId="0" applyBorder="1" applyAlignment="1" applyProtection="1">
      <alignment wrapText="1"/>
    </xf>
    <xf numFmtId="0" fontId="0" fillId="0" borderId="41" xfId="0" applyFont="1" applyBorder="1" applyAlignment="1" applyProtection="1">
      <alignment wrapText="1"/>
    </xf>
    <xf numFmtId="0" fontId="0" fillId="0" borderId="16" xfId="0" applyFont="1" applyBorder="1" applyAlignment="1" applyProtection="1">
      <alignment wrapText="1"/>
    </xf>
    <xf numFmtId="0" fontId="0" fillId="0" borderId="43" xfId="0" applyBorder="1" applyProtection="1"/>
    <xf numFmtId="0" fontId="0" fillId="0" borderId="2" xfId="0" applyBorder="1" applyProtection="1"/>
    <xf numFmtId="0" fontId="0" fillId="0" borderId="38" xfId="0" applyBorder="1" applyProtection="1"/>
    <xf numFmtId="0" fontId="0" fillId="0" borderId="8" xfId="0" applyBorder="1" applyProtection="1"/>
    <xf numFmtId="0" fontId="0" fillId="0" borderId="38" xfId="0" applyFont="1" applyBorder="1" applyAlignment="1" applyProtection="1">
      <alignment wrapText="1"/>
    </xf>
    <xf numFmtId="0" fontId="0" fillId="0" borderId="8" xfId="0" applyFont="1" applyBorder="1" applyAlignment="1" applyProtection="1">
      <alignment wrapText="1"/>
    </xf>
    <xf numFmtId="0" fontId="4" fillId="0" borderId="43" xfId="0" applyFont="1" applyBorder="1" applyAlignment="1" applyProtection="1">
      <alignment wrapText="1"/>
    </xf>
    <xf numFmtId="0" fontId="4" fillId="0" borderId="2" xfId="0" applyFont="1" applyBorder="1" applyAlignment="1" applyProtection="1">
      <alignment wrapText="1"/>
    </xf>
    <xf numFmtId="0" fontId="4" fillId="0" borderId="52" xfId="0" applyFont="1" applyBorder="1" applyAlignment="1" applyProtection="1">
      <alignment wrapText="1"/>
    </xf>
    <xf numFmtId="0" fontId="4" fillId="0" borderId="13" xfId="0" applyFont="1" applyBorder="1" applyAlignment="1" applyProtection="1">
      <alignment wrapText="1"/>
    </xf>
    <xf numFmtId="0" fontId="14" fillId="4" borderId="34"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wrapText="1"/>
    </xf>
    <xf numFmtId="0" fontId="0" fillId="0" borderId="4"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9" borderId="38" xfId="0" applyFont="1" applyFill="1" applyBorder="1" applyAlignment="1" applyProtection="1">
      <alignment horizontal="left" vertical="center" wrapText="1"/>
    </xf>
    <xf numFmtId="0" fontId="0" fillId="9" borderId="8" xfId="0" applyFont="1" applyFill="1" applyBorder="1" applyAlignment="1" applyProtection="1">
      <alignment horizontal="left" vertical="center" wrapText="1"/>
    </xf>
    <xf numFmtId="0" fontId="0" fillId="9" borderId="41" xfId="0" applyFont="1" applyFill="1" applyBorder="1" applyAlignment="1" applyProtection="1">
      <alignment horizontal="left" vertical="center" wrapText="1"/>
    </xf>
    <xf numFmtId="0" fontId="0" fillId="9" borderId="16" xfId="0" applyFont="1" applyFill="1" applyBorder="1" applyAlignment="1" applyProtection="1">
      <alignment horizontal="left" vertical="center" wrapText="1"/>
    </xf>
    <xf numFmtId="0" fontId="0" fillId="9" borderId="43" xfId="0" applyFont="1" applyFill="1" applyBorder="1" applyAlignment="1" applyProtection="1">
      <alignment horizontal="left" vertical="center" wrapText="1"/>
    </xf>
    <xf numFmtId="0" fontId="0" fillId="9" borderId="2" xfId="0" applyFont="1" applyFill="1" applyBorder="1" applyAlignment="1" applyProtection="1">
      <alignment horizontal="left" vertical="center" wrapText="1"/>
    </xf>
    <xf numFmtId="44" fontId="24" fillId="6" borderId="4" xfId="4" applyFont="1" applyFill="1" applyBorder="1" applyAlignment="1" applyProtection="1">
      <alignment horizontal="center" vertical="center"/>
    </xf>
    <xf numFmtId="44" fontId="24" fillId="6" borderId="6" xfId="4" applyFont="1" applyFill="1" applyBorder="1" applyAlignment="1" applyProtection="1">
      <alignment horizontal="center" vertical="center"/>
    </xf>
    <xf numFmtId="44" fontId="24" fillId="6" borderId="8" xfId="4" applyFont="1" applyFill="1" applyBorder="1" applyAlignment="1" applyProtection="1">
      <alignment horizontal="center" vertical="center"/>
    </xf>
    <xf numFmtId="0" fontId="0" fillId="0" borderId="38" xfId="0" applyFont="1" applyFill="1" applyBorder="1" applyProtection="1"/>
    <xf numFmtId="0" fontId="0" fillId="0" borderId="8" xfId="0" applyFont="1" applyFill="1" applyBorder="1" applyProtection="1"/>
    <xf numFmtId="0" fontId="0" fillId="9" borderId="38" xfId="0" applyFont="1" applyFill="1" applyBorder="1" applyAlignment="1" applyProtection="1">
      <alignment vertical="center"/>
    </xf>
    <xf numFmtId="0" fontId="0" fillId="9" borderId="8" xfId="0" applyFont="1" applyFill="1" applyBorder="1" applyAlignment="1" applyProtection="1">
      <alignment vertical="center"/>
    </xf>
    <xf numFmtId="0" fontId="0" fillId="0" borderId="38" xfId="0" applyBorder="1" applyAlignment="1" applyProtection="1">
      <alignment horizontal="center"/>
    </xf>
    <xf numFmtId="0" fontId="4" fillId="0" borderId="43"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0" fillId="0" borderId="38" xfId="0" applyBorder="1" applyAlignment="1" applyProtection="1">
      <alignment horizontal="left"/>
    </xf>
    <xf numFmtId="0" fontId="0" fillId="0" borderId="8" xfId="0" applyBorder="1" applyAlignment="1" applyProtection="1">
      <alignment horizontal="left"/>
    </xf>
    <xf numFmtId="0" fontId="4" fillId="0" borderId="38" xfId="0" applyFont="1" applyBorder="1" applyAlignment="1" applyProtection="1">
      <alignment horizontal="center"/>
    </xf>
    <xf numFmtId="0" fontId="4" fillId="0" borderId="8" xfId="0" applyFont="1" applyBorder="1" applyAlignment="1" applyProtection="1">
      <alignment horizontal="center"/>
    </xf>
    <xf numFmtId="0" fontId="4" fillId="0" borderId="38" xfId="0" applyFont="1" applyBorder="1" applyAlignment="1" applyProtection="1">
      <alignment vertical="center"/>
    </xf>
    <xf numFmtId="0" fontId="4" fillId="0" borderId="8" xfId="0" applyFont="1" applyBorder="1" applyAlignment="1" applyProtection="1">
      <alignment vertical="center"/>
    </xf>
    <xf numFmtId="0" fontId="0" fillId="5" borderId="43" xfId="0" applyFill="1" applyBorder="1" applyAlignment="1" applyProtection="1">
      <alignment horizontal="left" vertical="center" wrapText="1"/>
    </xf>
    <xf numFmtId="0" fontId="0" fillId="5" borderId="45" xfId="0" applyFill="1" applyBorder="1" applyAlignment="1" applyProtection="1">
      <alignment horizontal="left" vertical="center" wrapText="1"/>
    </xf>
    <xf numFmtId="0" fontId="9" fillId="0" borderId="36" xfId="0" applyFont="1" applyBorder="1" applyAlignment="1" applyProtection="1">
      <alignment horizontal="center"/>
    </xf>
    <xf numFmtId="0" fontId="9" fillId="0" borderId="18" xfId="0" applyFont="1" applyBorder="1" applyAlignment="1" applyProtection="1">
      <alignment horizontal="center"/>
    </xf>
    <xf numFmtId="0" fontId="0" fillId="0" borderId="38" xfId="0" applyBorder="1" applyAlignment="1" applyProtection="1">
      <alignment horizontal="left" vertical="center"/>
    </xf>
    <xf numFmtId="0" fontId="17" fillId="8" borderId="58" xfId="0" applyFont="1" applyFill="1" applyBorder="1" applyAlignment="1" applyProtection="1">
      <alignment horizontal="center"/>
    </xf>
    <xf numFmtId="0" fontId="17" fillId="8" borderId="26" xfId="0" applyFont="1" applyFill="1" applyBorder="1" applyAlignment="1" applyProtection="1">
      <alignment horizontal="center"/>
    </xf>
    <xf numFmtId="0" fontId="17" fillId="8" borderId="59" xfId="0" applyFont="1" applyFill="1" applyBorder="1" applyAlignment="1" applyProtection="1">
      <alignment horizontal="center"/>
    </xf>
    <xf numFmtId="0" fontId="4" fillId="0" borderId="60"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5" borderId="53" xfId="0" applyFont="1" applyFill="1" applyBorder="1" applyAlignment="1" applyProtection="1">
      <alignment horizontal="center" vertical="center" wrapText="1"/>
    </xf>
    <xf numFmtId="0" fontId="4" fillId="5" borderId="54" xfId="0" applyFont="1" applyFill="1" applyBorder="1" applyAlignment="1" applyProtection="1">
      <alignment horizontal="center" vertical="center" wrapText="1"/>
    </xf>
    <xf numFmtId="0" fontId="4" fillId="5" borderId="55" xfId="0" applyFont="1" applyFill="1" applyBorder="1" applyAlignment="1" applyProtection="1">
      <alignment horizontal="center" vertical="center" wrapText="1"/>
    </xf>
    <xf numFmtId="0" fontId="4" fillId="5" borderId="56" xfId="0" applyFont="1" applyFill="1" applyBorder="1" applyAlignment="1" applyProtection="1">
      <alignment horizontal="center" vertical="center" wrapText="1"/>
    </xf>
    <xf numFmtId="0" fontId="0" fillId="0" borderId="41" xfId="0" applyBorder="1" applyAlignment="1" applyProtection="1">
      <alignment horizontal="left" vertical="center"/>
    </xf>
    <xf numFmtId="0" fontId="0" fillId="0" borderId="16" xfId="0" applyBorder="1" applyAlignment="1" applyProtection="1">
      <alignment horizontal="left" vertical="center"/>
    </xf>
    <xf numFmtId="0" fontId="24" fillId="6" borderId="38"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0" fontId="24" fillId="6" borderId="39" xfId="0" applyFont="1" applyFill="1" applyBorder="1" applyAlignment="1" applyProtection="1">
      <alignment horizontal="center" vertical="center" wrapText="1"/>
    </xf>
    <xf numFmtId="0" fontId="4" fillId="0" borderId="41" xfId="0" applyFont="1" applyBorder="1" applyAlignment="1" applyProtection="1">
      <alignment vertical="center"/>
    </xf>
    <xf numFmtId="0" fontId="4" fillId="0" borderId="16" xfId="0" applyFont="1" applyBorder="1" applyAlignment="1" applyProtection="1">
      <alignment vertical="center"/>
    </xf>
    <xf numFmtId="0" fontId="9" fillId="0" borderId="38" xfId="0" applyFont="1" applyBorder="1" applyAlignment="1" applyProtection="1">
      <alignment horizontal="center" vertical="center"/>
    </xf>
    <xf numFmtId="0" fontId="9" fillId="0" borderId="8" xfId="0" applyFont="1" applyBorder="1" applyAlignment="1" applyProtection="1">
      <alignment horizontal="center" vertical="center"/>
    </xf>
    <xf numFmtId="0" fontId="4" fillId="0" borderId="57" xfId="0" applyFont="1" applyFill="1" applyBorder="1" applyAlignment="1" applyProtection="1">
      <alignment wrapText="1"/>
    </xf>
    <xf numFmtId="0" fontId="4" fillId="0" borderId="23" xfId="0" applyFont="1" applyFill="1" applyBorder="1" applyAlignment="1" applyProtection="1">
      <alignment wrapText="1"/>
    </xf>
    <xf numFmtId="0" fontId="4" fillId="0" borderId="43"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5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18" fillId="8" borderId="34" xfId="0" applyFont="1" applyFill="1" applyBorder="1" applyAlignment="1" applyProtection="1">
      <alignment horizontal="center"/>
    </xf>
    <xf numFmtId="0" fontId="18" fillId="8" borderId="0" xfId="0" applyFont="1" applyFill="1" applyBorder="1" applyAlignment="1" applyProtection="1">
      <alignment horizontal="center"/>
    </xf>
    <xf numFmtId="0" fontId="18" fillId="8" borderId="35" xfId="0" applyFont="1" applyFill="1" applyBorder="1" applyAlignment="1" applyProtection="1">
      <alignment horizontal="center"/>
    </xf>
    <xf numFmtId="0" fontId="0" fillId="5" borderId="43" xfId="0" applyFill="1" applyBorder="1" applyAlignment="1" applyProtection="1">
      <alignment horizontal="center" vertical="center" wrapText="1"/>
    </xf>
    <xf numFmtId="0" fontId="0" fillId="5" borderId="52" xfId="0" applyFill="1" applyBorder="1" applyAlignment="1" applyProtection="1">
      <alignment horizontal="center" vertical="center" wrapText="1"/>
    </xf>
    <xf numFmtId="0" fontId="0" fillId="0" borderId="38" xfId="0" applyFont="1" applyBorder="1" applyAlignment="1" applyProtection="1">
      <alignment vertical="center" wrapText="1"/>
    </xf>
    <xf numFmtId="0" fontId="0" fillId="0" borderId="8" xfId="0" applyFont="1" applyBorder="1" applyAlignment="1" applyProtection="1">
      <alignment vertical="center" wrapText="1"/>
    </xf>
    <xf numFmtId="0" fontId="4" fillId="0" borderId="4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3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0" fillId="0" borderId="43" xfId="0" applyBorder="1" applyAlignment="1" applyProtection="1">
      <alignment wrapText="1"/>
    </xf>
    <xf numFmtId="0" fontId="0" fillId="0" borderId="2" xfId="0" applyBorder="1" applyAlignment="1" applyProtection="1">
      <alignment wrapText="1"/>
    </xf>
    <xf numFmtId="0" fontId="4" fillId="0" borderId="58"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0" fillId="0" borderId="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21" fillId="9" borderId="79" xfId="0" applyFont="1" applyFill="1" applyBorder="1" applyAlignment="1" applyProtection="1">
      <alignment horizontal="center"/>
    </xf>
    <xf numFmtId="0" fontId="14" fillId="7" borderId="80"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5" fillId="0" borderId="4"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38" xfId="0" applyFont="1" applyBorder="1" applyProtection="1"/>
    <xf numFmtId="0" fontId="4" fillId="0" borderId="8" xfId="0" applyFont="1" applyBorder="1" applyProtection="1"/>
    <xf numFmtId="0" fontId="4" fillId="9" borderId="6" xfId="0" applyFont="1" applyFill="1" applyBorder="1" applyAlignment="1" applyProtection="1">
      <alignment wrapText="1"/>
      <protection locked="0"/>
    </xf>
    <xf numFmtId="0" fontId="4" fillId="9" borderId="39" xfId="0" applyFont="1" applyFill="1" applyBorder="1" applyAlignment="1" applyProtection="1">
      <alignment wrapText="1"/>
      <protection locked="0"/>
    </xf>
    <xf numFmtId="0" fontId="4" fillId="6" borderId="6" xfId="0" applyFont="1" applyFill="1" applyBorder="1" applyAlignment="1" applyProtection="1">
      <alignment wrapText="1"/>
      <protection locked="0"/>
    </xf>
    <xf numFmtId="0" fontId="4" fillId="6" borderId="39" xfId="0" applyFont="1" applyFill="1" applyBorder="1" applyAlignment="1" applyProtection="1">
      <alignment wrapText="1"/>
      <protection locked="0"/>
    </xf>
    <xf numFmtId="0" fontId="4" fillId="0" borderId="26" xfId="0" applyFont="1" applyBorder="1" applyAlignment="1" applyProtection="1">
      <alignment horizontal="left" vertical="top"/>
      <protection locked="0"/>
    </xf>
    <xf numFmtId="0" fontId="4" fillId="0" borderId="59" xfId="0" applyFont="1" applyBorder="1" applyAlignment="1" applyProtection="1">
      <alignment horizontal="left" vertical="top"/>
      <protection locked="0"/>
    </xf>
    <xf numFmtId="0" fontId="4" fillId="0" borderId="34"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35" xfId="0" applyFont="1" applyBorder="1" applyAlignment="1" applyProtection="1">
      <alignment horizontal="left" vertical="top"/>
      <protection locked="0"/>
    </xf>
    <xf numFmtId="0" fontId="4" fillId="0" borderId="60" xfId="0" applyFont="1" applyBorder="1" applyAlignment="1" applyProtection="1">
      <alignment horizontal="left" vertical="top"/>
      <protection locked="0"/>
    </xf>
    <xf numFmtId="0" fontId="4" fillId="0" borderId="27" xfId="0" applyFont="1" applyBorder="1" applyAlignment="1" applyProtection="1">
      <alignment horizontal="left" vertical="top"/>
      <protection locked="0"/>
    </xf>
    <xf numFmtId="0" fontId="4" fillId="0" borderId="61" xfId="0" applyFont="1" applyBorder="1" applyAlignment="1" applyProtection="1">
      <alignment horizontal="left" vertical="top"/>
      <protection locked="0"/>
    </xf>
    <xf numFmtId="0" fontId="0" fillId="0" borderId="57" xfId="0" applyBorder="1" applyAlignment="1" applyProtection="1">
      <alignment horizontal="left" vertical="center" wrapText="1"/>
    </xf>
    <xf numFmtId="0" fontId="0" fillId="0" borderId="23" xfId="0" applyBorder="1" applyAlignment="1" applyProtection="1">
      <alignment horizontal="left" vertical="center" wrapText="1"/>
    </xf>
    <xf numFmtId="0" fontId="15" fillId="0" borderId="38" xfId="0" applyFont="1" applyBorder="1" applyAlignment="1" applyProtection="1">
      <alignment horizontal="center"/>
    </xf>
    <xf numFmtId="0" fontId="15" fillId="0" borderId="8" xfId="0" applyFont="1" applyBorder="1" applyAlignment="1" applyProtection="1">
      <alignment horizontal="center"/>
    </xf>
    <xf numFmtId="0" fontId="0" fillId="0" borderId="43" xfId="0" applyBorder="1" applyAlignment="1" applyProtection="1">
      <alignment horizontal="center"/>
    </xf>
    <xf numFmtId="0" fontId="0" fillId="0" borderId="2" xfId="0" applyBorder="1" applyAlignment="1" applyProtection="1">
      <alignment horizontal="center"/>
    </xf>
    <xf numFmtId="0" fontId="4" fillId="5" borderId="68" xfId="0" applyFont="1" applyFill="1" applyBorder="1" applyAlignment="1" applyProtection="1">
      <alignment horizontal="center" vertical="center" wrapText="1"/>
    </xf>
    <xf numFmtId="0" fontId="0" fillId="5" borderId="53" xfId="0" applyFill="1" applyBorder="1" applyAlignment="1" applyProtection="1">
      <alignment horizontal="center" vertical="center" wrapText="1"/>
    </xf>
    <xf numFmtId="0" fontId="0" fillId="5" borderId="45" xfId="0" applyFill="1" applyBorder="1" applyAlignment="1" applyProtection="1">
      <alignment horizontal="center" vertical="center" wrapText="1"/>
    </xf>
    <xf numFmtId="0" fontId="0" fillId="9" borderId="43" xfId="0" applyFont="1" applyFill="1" applyBorder="1" applyProtection="1"/>
    <xf numFmtId="0" fontId="0" fillId="9" borderId="2" xfId="0" applyFont="1" applyFill="1" applyBorder="1" applyProtection="1"/>
    <xf numFmtId="0" fontId="0" fillId="0" borderId="38"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4" fillId="0" borderId="47" xfId="0" applyFont="1" applyFill="1" applyBorder="1" applyAlignment="1" applyProtection="1">
      <alignment wrapText="1"/>
    </xf>
    <xf numFmtId="0" fontId="4" fillId="0" borderId="9" xfId="0" applyFont="1" applyFill="1" applyBorder="1" applyAlignment="1" applyProtection="1">
      <alignment wrapText="1"/>
    </xf>
    <xf numFmtId="0" fontId="0" fillId="0" borderId="4" xfId="0" applyBorder="1" applyAlignment="1" applyProtection="1">
      <alignment horizontal="left" vertical="center"/>
      <protection locked="0"/>
    </xf>
    <xf numFmtId="0" fontId="0" fillId="5" borderId="54" xfId="0" applyFill="1" applyBorder="1" applyAlignment="1" applyProtection="1">
      <alignment horizontal="center" vertical="center" wrapText="1"/>
    </xf>
    <xf numFmtId="0" fontId="0" fillId="5" borderId="68" xfId="0" applyFill="1" applyBorder="1" applyAlignment="1" applyProtection="1">
      <alignment horizontal="center" vertical="center" wrapText="1"/>
    </xf>
    <xf numFmtId="0" fontId="14" fillId="4" borderId="34" xfId="0" applyFont="1" applyFill="1" applyBorder="1" applyAlignment="1" applyProtection="1">
      <alignment horizontal="center" wrapText="1"/>
    </xf>
    <xf numFmtId="0" fontId="14" fillId="4" borderId="0" xfId="0" applyFont="1" applyFill="1" applyBorder="1" applyAlignment="1" applyProtection="1">
      <alignment horizontal="center" wrapText="1"/>
    </xf>
    <xf numFmtId="0" fontId="14" fillId="4" borderId="35" xfId="0" applyFont="1" applyFill="1" applyBorder="1" applyAlignment="1" applyProtection="1">
      <alignment horizontal="center" wrapText="1"/>
    </xf>
    <xf numFmtId="0" fontId="4" fillId="0" borderId="4" xfId="0" applyFont="1" applyBorder="1" applyAlignment="1" applyProtection="1">
      <alignment horizontal="left" wrapText="1"/>
      <protection locked="0"/>
    </xf>
    <xf numFmtId="0" fontId="4" fillId="0" borderId="6" xfId="0" applyFont="1" applyBorder="1" applyAlignment="1" applyProtection="1">
      <alignment horizontal="left" wrapText="1"/>
      <protection locked="0"/>
    </xf>
    <xf numFmtId="0" fontId="4" fillId="0" borderId="39" xfId="0" applyFont="1" applyBorder="1" applyAlignment="1" applyProtection="1">
      <alignment horizontal="left" wrapText="1"/>
      <protection locked="0"/>
    </xf>
    <xf numFmtId="0" fontId="4" fillId="0" borderId="86" xfId="0" quotePrefix="1" applyFont="1" applyBorder="1" applyAlignment="1" applyProtection="1">
      <alignment horizontal="left" vertical="top" wrapText="1"/>
      <protection locked="0"/>
    </xf>
    <xf numFmtId="0" fontId="4" fillId="0" borderId="87" xfId="0" applyFont="1" applyBorder="1" applyAlignment="1" applyProtection="1">
      <alignment horizontal="left" vertical="top" wrapText="1"/>
      <protection locked="0"/>
    </xf>
    <xf numFmtId="0" fontId="4" fillId="0" borderId="65" xfId="0" applyFont="1" applyBorder="1" applyAlignment="1" applyProtection="1">
      <alignment horizontal="left" vertical="top" wrapText="1"/>
      <protection locked="0"/>
    </xf>
    <xf numFmtId="0" fontId="4" fillId="0" borderId="5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4"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62" xfId="0" applyFont="1" applyFill="1" applyBorder="1" applyAlignment="1" applyProtection="1">
      <alignment horizontal="left" vertical="center" wrapText="1"/>
      <protection locked="0"/>
    </xf>
    <xf numFmtId="0" fontId="4" fillId="0" borderId="43" xfId="0" applyFont="1" applyFill="1" applyBorder="1" applyAlignment="1">
      <alignment vertical="center" wrapText="1"/>
    </xf>
    <xf numFmtId="0" fontId="4" fillId="0" borderId="2" xfId="0" applyFont="1" applyFill="1" applyBorder="1" applyAlignment="1">
      <alignment vertical="center" wrapText="1"/>
    </xf>
    <xf numFmtId="0" fontId="4" fillId="9" borderId="43" xfId="0" applyFont="1" applyFill="1" applyBorder="1" applyAlignment="1">
      <alignment vertical="center" wrapText="1"/>
    </xf>
    <xf numFmtId="0" fontId="4" fillId="9" borderId="2" xfId="0" applyFont="1" applyFill="1" applyBorder="1" applyAlignment="1">
      <alignment vertical="center" wrapText="1"/>
    </xf>
    <xf numFmtId="0" fontId="0" fillId="0" borderId="43" xfId="0" applyFont="1" applyBorder="1" applyAlignment="1" applyProtection="1">
      <alignment vertical="center" wrapText="1"/>
    </xf>
    <xf numFmtId="0" fontId="0" fillId="0" borderId="2" xfId="0" applyFont="1" applyBorder="1" applyAlignment="1" applyProtection="1">
      <alignment vertical="center" wrapText="1"/>
    </xf>
    <xf numFmtId="0" fontId="0" fillId="0" borderId="43" xfId="0" applyFont="1" applyBorder="1" applyAlignment="1">
      <alignment vertical="center" wrapText="1"/>
    </xf>
    <xf numFmtId="0" fontId="0" fillId="0" borderId="2" xfId="0" applyFont="1" applyBorder="1" applyAlignment="1">
      <alignment vertical="center" wrapText="1"/>
    </xf>
    <xf numFmtId="0" fontId="4" fillId="0" borderId="43" xfId="0" applyFont="1" applyBorder="1" applyAlignment="1" applyProtection="1">
      <alignment vertical="center" wrapText="1"/>
    </xf>
    <xf numFmtId="0" fontId="4" fillId="0" borderId="2" xfId="0" applyFont="1" applyBorder="1" applyAlignment="1" applyProtection="1">
      <alignment vertical="center" wrapText="1"/>
    </xf>
    <xf numFmtId="0" fontId="4" fillId="9" borderId="38" xfId="0" applyFont="1" applyFill="1" applyBorder="1" applyAlignment="1" applyProtection="1">
      <alignment vertical="center" wrapText="1"/>
    </xf>
    <xf numFmtId="0" fontId="4" fillId="9" borderId="8" xfId="0" applyFont="1" applyFill="1" applyBorder="1" applyAlignment="1" applyProtection="1">
      <alignment vertical="center" wrapText="1"/>
    </xf>
    <xf numFmtId="0" fontId="0" fillId="0" borderId="4" xfId="0" applyBorder="1" applyProtection="1">
      <protection locked="0"/>
    </xf>
    <xf numFmtId="0" fontId="0" fillId="0" borderId="6" xfId="0" applyBorder="1" applyProtection="1">
      <protection locked="0"/>
    </xf>
    <xf numFmtId="0" fontId="0" fillId="0" borderId="39" xfId="0" applyBorder="1" applyProtection="1">
      <protection locked="0"/>
    </xf>
    <xf numFmtId="0" fontId="9" fillId="0" borderId="2" xfId="0" applyFont="1" applyBorder="1" applyAlignment="1" applyProtection="1">
      <alignment horizontal="center" vertical="center"/>
    </xf>
    <xf numFmtId="0" fontId="9" fillId="0" borderId="44" xfId="0" applyFont="1" applyBorder="1" applyAlignment="1" applyProtection="1">
      <alignment horizontal="center" vertical="center"/>
    </xf>
    <xf numFmtId="0" fontId="4" fillId="0" borderId="38"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0" fillId="0" borderId="4" xfId="0" applyBorder="1" applyAlignment="1" applyProtection="1">
      <alignment vertical="center"/>
      <protection locked="0"/>
    </xf>
    <xf numFmtId="0" fontId="0" fillId="0" borderId="6" xfId="0" applyBorder="1" applyAlignment="1" applyProtection="1">
      <alignment vertical="center"/>
      <protection locked="0"/>
    </xf>
    <xf numFmtId="0" fontId="0" fillId="0" borderId="39" xfId="0" applyBorder="1" applyAlignment="1" applyProtection="1">
      <alignment vertical="center"/>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39" xfId="0" applyBorder="1" applyAlignment="1" applyProtection="1">
      <alignment wrapText="1"/>
      <protection locked="0"/>
    </xf>
    <xf numFmtId="0" fontId="22" fillId="10" borderId="0" xfId="0" applyFont="1" applyFill="1" applyAlignment="1">
      <alignment horizontal="center" wrapText="1"/>
    </xf>
    <xf numFmtId="0" fontId="0" fillId="0" borderId="69"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0" fillId="0" borderId="47" xfId="0" applyBorder="1" applyAlignment="1" applyProtection="1">
      <alignment horizontal="left" vertical="center" wrapText="1"/>
    </xf>
    <xf numFmtId="0" fontId="0" fillId="0" borderId="9" xfId="0" applyBorder="1" applyAlignment="1" applyProtection="1">
      <alignment horizontal="left" vertical="center" wrapText="1"/>
    </xf>
    <xf numFmtId="0" fontId="4" fillId="0" borderId="41" xfId="0" applyFont="1" applyBorder="1" applyProtection="1"/>
    <xf numFmtId="0" fontId="4" fillId="0" borderId="16" xfId="0" applyFont="1" applyBorder="1" applyProtection="1"/>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0" fillId="6" borderId="4" xfId="0" applyFill="1" applyBorder="1" applyAlignment="1" applyProtection="1">
      <alignment wrapText="1"/>
    </xf>
    <xf numFmtId="0" fontId="0" fillId="6" borderId="6" xfId="0" applyFill="1" applyBorder="1" applyAlignment="1" applyProtection="1">
      <alignment wrapText="1"/>
    </xf>
    <xf numFmtId="0" fontId="0" fillId="6" borderId="39" xfId="0" applyFill="1" applyBorder="1" applyAlignment="1" applyProtection="1">
      <alignment wrapText="1"/>
    </xf>
    <xf numFmtId="0" fontId="0" fillId="0" borderId="4"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66"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67"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9" borderId="4"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0" fillId="9" borderId="39" xfId="0" applyFill="1" applyBorder="1" applyAlignment="1" applyProtection="1">
      <alignment horizontal="center" vertical="center"/>
      <protection locked="0"/>
    </xf>
    <xf numFmtId="0" fontId="0" fillId="0" borderId="2" xfId="0" applyBorder="1" applyAlignment="1" applyProtection="1">
      <alignment horizontal="left" wrapText="1"/>
    </xf>
    <xf numFmtId="0" fontId="0" fillId="0" borderId="44" xfId="0" applyBorder="1" applyAlignment="1" applyProtection="1">
      <alignment horizontal="left" wrapText="1"/>
    </xf>
    <xf numFmtId="0" fontId="4" fillId="0" borderId="58" xfId="0" applyFont="1" applyBorder="1" applyAlignment="1" applyProtection="1">
      <alignment horizontal="center" wrapText="1"/>
      <protection locked="0"/>
    </xf>
    <xf numFmtId="0" fontId="4" fillId="0" borderId="26" xfId="0" applyFont="1" applyBorder="1" applyAlignment="1" applyProtection="1">
      <alignment horizontal="center" wrapText="1"/>
      <protection locked="0"/>
    </xf>
    <xf numFmtId="0" fontId="4" fillId="0" borderId="59" xfId="0" applyFont="1" applyBorder="1" applyAlignment="1" applyProtection="1">
      <alignment horizontal="center" wrapText="1"/>
      <protection locked="0"/>
    </xf>
    <xf numFmtId="0" fontId="4" fillId="0" borderId="34"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4" fillId="0" borderId="35" xfId="0" applyFont="1" applyBorder="1" applyAlignment="1" applyProtection="1">
      <alignment horizontal="center" wrapText="1"/>
      <protection locked="0"/>
    </xf>
    <xf numFmtId="0" fontId="4" fillId="0" borderId="60" xfId="0" applyFont="1" applyBorder="1" applyAlignment="1" applyProtection="1">
      <alignment horizontal="center" wrapText="1"/>
      <protection locked="0"/>
    </xf>
    <xf numFmtId="0" fontId="4" fillId="0" borderId="27" xfId="0" applyFont="1" applyBorder="1" applyAlignment="1" applyProtection="1">
      <alignment horizontal="center" wrapText="1"/>
      <protection locked="0"/>
    </xf>
    <xf numFmtId="0" fontId="4" fillId="0" borderId="61" xfId="0" applyFont="1" applyBorder="1" applyAlignment="1" applyProtection="1">
      <alignment horizontal="center" wrapText="1"/>
      <protection locked="0"/>
    </xf>
    <xf numFmtId="0" fontId="13" fillId="0" borderId="0" xfId="0" applyFont="1" applyBorder="1" applyAlignment="1" applyProtection="1">
      <alignment horizontal="left" vertical="top" wrapText="1"/>
    </xf>
    <xf numFmtId="0" fontId="0" fillId="0" borderId="8" xfId="0" applyBorder="1" applyAlignment="1" applyProtection="1">
      <alignment wrapText="1"/>
    </xf>
    <xf numFmtId="0" fontId="0" fillId="0" borderId="39" xfId="0" applyBorder="1" applyAlignment="1" applyProtection="1">
      <alignment horizontal="left" vertical="center"/>
    </xf>
    <xf numFmtId="0" fontId="0" fillId="0" borderId="47" xfId="0" applyBorder="1" applyAlignment="1" applyProtection="1">
      <alignment horizontal="center"/>
    </xf>
    <xf numFmtId="0" fontId="0" fillId="0" borderId="9" xfId="0" applyBorder="1" applyAlignment="1" applyProtection="1">
      <alignment horizontal="center"/>
    </xf>
    <xf numFmtId="0" fontId="0" fillId="0" borderId="4" xfId="0" applyBorder="1" applyAlignment="1" applyProtection="1">
      <alignment horizontal="left" vertical="center" wrapText="1"/>
    </xf>
    <xf numFmtId="0" fontId="0" fillId="0" borderId="39" xfId="0" applyBorder="1" applyAlignment="1" applyProtection="1">
      <alignment horizontal="left" vertical="center" wrapText="1"/>
    </xf>
    <xf numFmtId="0" fontId="0" fillId="0" borderId="4" xfId="0" applyBorder="1" applyAlignment="1" applyProtection="1">
      <alignment horizontal="left" wrapText="1"/>
    </xf>
    <xf numFmtId="0" fontId="0" fillId="0" borderId="6" xfId="0" applyBorder="1" applyAlignment="1" applyProtection="1">
      <alignment horizontal="left" wrapText="1"/>
    </xf>
    <xf numFmtId="0" fontId="0" fillId="0" borderId="39" xfId="0" applyBorder="1" applyAlignment="1" applyProtection="1">
      <alignment horizontal="left" wrapText="1"/>
    </xf>
    <xf numFmtId="0" fontId="0" fillId="0" borderId="43" xfId="0" applyFont="1" applyFill="1" applyBorder="1" applyAlignment="1" applyProtection="1">
      <alignment horizontal="left" vertical="center" wrapText="1"/>
    </xf>
    <xf numFmtId="0" fontId="0" fillId="0" borderId="2" xfId="0" applyFont="1" applyFill="1" applyBorder="1" applyAlignment="1" applyProtection="1">
      <alignment horizontal="left" vertical="center" wrapText="1"/>
    </xf>
    <xf numFmtId="0" fontId="0" fillId="0" borderId="43" xfId="0" applyFont="1" applyFill="1" applyBorder="1" applyProtection="1"/>
    <xf numFmtId="0" fontId="0" fillId="0" borderId="2" xfId="0" applyFont="1" applyFill="1" applyBorder="1" applyProtection="1"/>
    <xf numFmtId="0" fontId="0" fillId="9" borderId="38" xfId="0" quotePrefix="1" applyFont="1" applyFill="1" applyBorder="1" applyAlignment="1" applyProtection="1">
      <alignment horizontal="left" vertical="center" wrapText="1"/>
    </xf>
    <xf numFmtId="0" fontId="0" fillId="9" borderId="8" xfId="0" quotePrefix="1" applyFont="1" applyFill="1" applyBorder="1" applyAlignment="1" applyProtection="1">
      <alignment horizontal="left" vertical="center" wrapText="1"/>
    </xf>
    <xf numFmtId="0" fontId="4" fillId="0" borderId="28"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0" fillId="0" borderId="50" xfId="0" applyBorder="1" applyAlignment="1" applyProtection="1">
      <alignment horizontal="center"/>
    </xf>
    <xf numFmtId="0" fontId="0" fillId="0" borderId="19" xfId="0" applyBorder="1" applyAlignment="1" applyProtection="1">
      <alignment horizontal="center"/>
    </xf>
    <xf numFmtId="0" fontId="14" fillId="9" borderId="38" xfId="0" applyFont="1" applyFill="1" applyBorder="1" applyAlignment="1" applyProtection="1">
      <alignment horizontal="center"/>
    </xf>
    <xf numFmtId="0" fontId="14" fillId="9" borderId="8" xfId="0" applyFont="1" applyFill="1" applyBorder="1" applyAlignment="1" applyProtection="1">
      <alignment horizontal="center"/>
    </xf>
    <xf numFmtId="0" fontId="0" fillId="0" borderId="90" xfId="0" applyBorder="1" applyAlignment="1" applyProtection="1">
      <alignment horizontal="center"/>
    </xf>
    <xf numFmtId="0" fontId="0" fillId="0" borderId="91" xfId="0" applyBorder="1" applyAlignment="1" applyProtection="1">
      <alignment horizontal="center"/>
    </xf>
  </cellXfs>
  <cellStyles count="5">
    <cellStyle name="Monétaire" xfId="4" builtinId="4"/>
    <cellStyle name="Normal" xfId="0" builtinId="0"/>
    <cellStyle name="Normal 2" xfId="3"/>
    <cellStyle name="Normal 2 2" xfId="2"/>
    <cellStyle name="Pourcentage" xfId="1" builtinId="5"/>
  </cellStyles>
  <dxfs count="5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24994659260841701"/>
        </patternFill>
      </fill>
    </dxf>
    <dxf>
      <fill>
        <patternFill>
          <bgColor theme="0" tint="-0.24994659260841701"/>
        </patternFill>
      </fill>
    </dxf>
    <dxf>
      <fill>
        <patternFill>
          <bgColor rgb="FFFE9A98"/>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7030A0"/>
        </patternFill>
      </fill>
    </dxf>
    <dxf>
      <fill>
        <patternFill>
          <bgColor theme="0" tint="-0.24994659260841701"/>
        </patternFill>
      </fill>
    </dxf>
  </dxfs>
  <tableStyles count="0" defaultTableStyle="TableStyleMedium2" defaultPivotStyle="PivotStyleLight16"/>
  <colors>
    <mruColors>
      <color rgb="FFFF7C80"/>
      <color rgb="FFFE9A98"/>
      <color rgb="FF00B0F0"/>
      <color rgb="FFFF505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election activeCell="A4" sqref="A4:B4"/>
    </sheetView>
  </sheetViews>
  <sheetFormatPr baseColWidth="10" defaultRowHeight="15" x14ac:dyDescent="0.25"/>
  <cols>
    <col min="1" max="1" width="10" customWidth="1"/>
    <col min="2" max="2" width="116" customWidth="1"/>
  </cols>
  <sheetData>
    <row r="1" spans="1:10" ht="21" x14ac:dyDescent="0.25">
      <c r="A1" s="449" t="s">
        <v>252</v>
      </c>
      <c r="B1" s="450"/>
      <c r="C1" s="4"/>
      <c r="D1" s="4"/>
      <c r="E1" s="4"/>
      <c r="F1" s="4"/>
      <c r="G1" s="4"/>
      <c r="H1" s="4"/>
      <c r="I1" s="4"/>
      <c r="J1" s="4"/>
    </row>
    <row r="2" spans="1:10" ht="166.5" customHeight="1" x14ac:dyDescent="0.25">
      <c r="A2" s="451" t="s">
        <v>458</v>
      </c>
      <c r="B2" s="451"/>
    </row>
    <row r="3" spans="1:10" s="4" customFormat="1" ht="21" x14ac:dyDescent="0.25">
      <c r="A3" s="449" t="s">
        <v>254</v>
      </c>
      <c r="B3" s="450"/>
    </row>
    <row r="4" spans="1:10" s="4" customFormat="1" ht="409.5" customHeight="1" x14ac:dyDescent="0.25">
      <c r="A4" s="448" t="s">
        <v>604</v>
      </c>
      <c r="B4" s="448"/>
    </row>
    <row r="5" spans="1:10" s="4" customFormat="1" ht="21" x14ac:dyDescent="0.25">
      <c r="A5" s="449" t="s">
        <v>253</v>
      </c>
      <c r="B5" s="450"/>
    </row>
    <row r="6" spans="1:10" s="4" customFormat="1" ht="266.25" customHeight="1" x14ac:dyDescent="0.25">
      <c r="A6" s="451" t="s">
        <v>533</v>
      </c>
      <c r="B6" s="451"/>
      <c r="D6" s="202"/>
    </row>
    <row r="7" spans="1:10" s="4" customFormat="1" ht="21" x14ac:dyDescent="0.25">
      <c r="A7" s="449" t="s">
        <v>295</v>
      </c>
      <c r="B7" s="450"/>
    </row>
    <row r="8" spans="1:10" s="4" customFormat="1" x14ac:dyDescent="0.25">
      <c r="A8" s="2" t="s">
        <v>296</v>
      </c>
      <c r="B8" s="2" t="s">
        <v>297</v>
      </c>
    </row>
    <row r="9" spans="1:10" s="4" customFormat="1" x14ac:dyDescent="0.25">
      <c r="A9" s="4" t="s">
        <v>344</v>
      </c>
      <c r="B9" s="4" t="s">
        <v>345</v>
      </c>
    </row>
    <row r="10" spans="1:10" s="4" customFormat="1" x14ac:dyDescent="0.25">
      <c r="A10" s="4" t="s">
        <v>363</v>
      </c>
      <c r="B10" s="4" t="s">
        <v>366</v>
      </c>
    </row>
    <row r="11" spans="1:10" s="4" customFormat="1" x14ac:dyDescent="0.25">
      <c r="A11" s="4" t="s">
        <v>300</v>
      </c>
      <c r="B11" s="4" t="s">
        <v>301</v>
      </c>
    </row>
    <row r="12" spans="1:10" s="4" customFormat="1" x14ac:dyDescent="0.25">
      <c r="A12" s="4" t="s">
        <v>358</v>
      </c>
      <c r="B12" s="4" t="s">
        <v>359</v>
      </c>
    </row>
    <row r="13" spans="1:10" s="4" customFormat="1" x14ac:dyDescent="0.25">
      <c r="A13" s="4" t="s">
        <v>184</v>
      </c>
      <c r="B13" s="4" t="s">
        <v>319</v>
      </c>
    </row>
    <row r="14" spans="1:10" x14ac:dyDescent="0.25">
      <c r="A14" t="s">
        <v>195</v>
      </c>
      <c r="B14" t="s">
        <v>317</v>
      </c>
    </row>
    <row r="15" spans="1:10" x14ac:dyDescent="0.25">
      <c r="A15" s="4" t="s">
        <v>227</v>
      </c>
      <c r="B15" t="s">
        <v>318</v>
      </c>
    </row>
    <row r="16" spans="1:10" x14ac:dyDescent="0.25">
      <c r="A16" s="4" t="s">
        <v>183</v>
      </c>
      <c r="B16" t="s">
        <v>316</v>
      </c>
    </row>
    <row r="17" spans="1:2" x14ac:dyDescent="0.25">
      <c r="A17" s="4" t="s">
        <v>362</v>
      </c>
      <c r="B17" t="s">
        <v>365</v>
      </c>
    </row>
    <row r="18" spans="1:2" x14ac:dyDescent="0.25">
      <c r="A18" s="4" t="s">
        <v>302</v>
      </c>
      <c r="B18" t="s">
        <v>303</v>
      </c>
    </row>
    <row r="19" spans="1:2" x14ac:dyDescent="0.25">
      <c r="A19" s="4" t="s">
        <v>211</v>
      </c>
      <c r="B19" t="s">
        <v>335</v>
      </c>
    </row>
    <row r="20" spans="1:2" x14ac:dyDescent="0.25">
      <c r="A20" s="4" t="s">
        <v>209</v>
      </c>
      <c r="B20" t="s">
        <v>329</v>
      </c>
    </row>
    <row r="21" spans="1:2" x14ac:dyDescent="0.25">
      <c r="A21" s="4" t="s">
        <v>214</v>
      </c>
      <c r="B21" t="s">
        <v>534</v>
      </c>
    </row>
    <row r="22" spans="1:2" x14ac:dyDescent="0.25">
      <c r="A22" s="4" t="s">
        <v>215</v>
      </c>
      <c r="B22" t="s">
        <v>535</v>
      </c>
    </row>
    <row r="23" spans="1:2" x14ac:dyDescent="0.25">
      <c r="A23" s="4" t="s">
        <v>189</v>
      </c>
      <c r="B23" t="s">
        <v>536</v>
      </c>
    </row>
    <row r="24" spans="1:2" x14ac:dyDescent="0.25">
      <c r="A24" s="4" t="s">
        <v>353</v>
      </c>
      <c r="B24" t="s">
        <v>537</v>
      </c>
    </row>
    <row r="25" spans="1:2" x14ac:dyDescent="0.25">
      <c r="A25" s="4" t="s">
        <v>208</v>
      </c>
      <c r="B25" t="s">
        <v>538</v>
      </c>
    </row>
    <row r="26" spans="1:2" x14ac:dyDescent="0.25">
      <c r="A26" s="4" t="s">
        <v>304</v>
      </c>
      <c r="B26" t="s">
        <v>539</v>
      </c>
    </row>
    <row r="27" spans="1:2" x14ac:dyDescent="0.25">
      <c r="A27" s="4" t="s">
        <v>350</v>
      </c>
      <c r="B27" t="s">
        <v>540</v>
      </c>
    </row>
    <row r="28" spans="1:2" x14ac:dyDescent="0.25">
      <c r="A28" s="4" t="s">
        <v>201</v>
      </c>
      <c r="B28" t="s">
        <v>323</v>
      </c>
    </row>
    <row r="29" spans="1:2" x14ac:dyDescent="0.25">
      <c r="A29" s="4" t="s">
        <v>332</v>
      </c>
      <c r="B29" t="s">
        <v>334</v>
      </c>
    </row>
    <row r="30" spans="1:2" x14ac:dyDescent="0.25">
      <c r="A30" s="4" t="s">
        <v>192</v>
      </c>
      <c r="B30" t="s">
        <v>314</v>
      </c>
    </row>
    <row r="31" spans="1:2" x14ac:dyDescent="0.25">
      <c r="A31" s="4" t="s">
        <v>331</v>
      </c>
      <c r="B31" t="s">
        <v>333</v>
      </c>
    </row>
    <row r="32" spans="1:2" s="4" customFormat="1" x14ac:dyDescent="0.25">
      <c r="A32" s="4" t="s">
        <v>210</v>
      </c>
      <c r="B32" s="4" t="s">
        <v>330</v>
      </c>
    </row>
    <row r="33" spans="1:2" x14ac:dyDescent="0.25">
      <c r="A33" s="4" t="s">
        <v>348</v>
      </c>
      <c r="B33" t="s">
        <v>349</v>
      </c>
    </row>
    <row r="34" spans="1:2" x14ac:dyDescent="0.25">
      <c r="A34" s="4" t="s">
        <v>341</v>
      </c>
      <c r="B34" t="s">
        <v>342</v>
      </c>
    </row>
    <row r="35" spans="1:2" x14ac:dyDescent="0.25">
      <c r="A35" s="4" t="s">
        <v>364</v>
      </c>
      <c r="B35" t="s">
        <v>367</v>
      </c>
    </row>
    <row r="36" spans="1:2" x14ac:dyDescent="0.25">
      <c r="A36" s="4" t="s">
        <v>190</v>
      </c>
      <c r="B36" t="s">
        <v>312</v>
      </c>
    </row>
    <row r="37" spans="1:2" x14ac:dyDescent="0.25">
      <c r="A37" s="4" t="s">
        <v>191</v>
      </c>
      <c r="B37" t="s">
        <v>313</v>
      </c>
    </row>
    <row r="38" spans="1:2" x14ac:dyDescent="0.25">
      <c r="A38" s="4" t="s">
        <v>188</v>
      </c>
      <c r="B38" t="s">
        <v>311</v>
      </c>
    </row>
    <row r="39" spans="1:2" x14ac:dyDescent="0.25">
      <c r="A39" s="4" t="s">
        <v>194</v>
      </c>
      <c r="B39" t="s">
        <v>315</v>
      </c>
    </row>
    <row r="40" spans="1:2" x14ac:dyDescent="0.25">
      <c r="A40" s="4" t="s">
        <v>186</v>
      </c>
      <c r="B40" t="s">
        <v>309</v>
      </c>
    </row>
    <row r="41" spans="1:2" x14ac:dyDescent="0.25">
      <c r="A41" s="4" t="s">
        <v>187</v>
      </c>
      <c r="B41" t="s">
        <v>310</v>
      </c>
    </row>
    <row r="42" spans="1:2" x14ac:dyDescent="0.25">
      <c r="A42" s="4" t="s">
        <v>197</v>
      </c>
      <c r="B42" s="4" t="s">
        <v>322</v>
      </c>
    </row>
    <row r="43" spans="1:2" x14ac:dyDescent="0.25">
      <c r="A43" s="4" t="s">
        <v>354</v>
      </c>
      <c r="B43" t="s">
        <v>355</v>
      </c>
    </row>
    <row r="44" spans="1:2" x14ac:dyDescent="0.25">
      <c r="A44" s="4" t="s">
        <v>339</v>
      </c>
      <c r="B44" s="4" t="s">
        <v>340</v>
      </c>
    </row>
    <row r="45" spans="1:2" x14ac:dyDescent="0.25">
      <c r="A45" t="s">
        <v>92</v>
      </c>
      <c r="B45" t="s">
        <v>343</v>
      </c>
    </row>
    <row r="46" spans="1:2" x14ac:dyDescent="0.25">
      <c r="A46" t="s">
        <v>351</v>
      </c>
      <c r="B46" t="s">
        <v>352</v>
      </c>
    </row>
    <row r="47" spans="1:2" s="4" customFormat="1" x14ac:dyDescent="0.25">
      <c r="A47" s="4" t="s">
        <v>453</v>
      </c>
      <c r="B47" s="4" t="s">
        <v>454</v>
      </c>
    </row>
    <row r="48" spans="1:2" x14ac:dyDescent="0.25">
      <c r="A48" t="s">
        <v>356</v>
      </c>
      <c r="B48" t="s">
        <v>357</v>
      </c>
    </row>
    <row r="49" spans="1:2" x14ac:dyDescent="0.25">
      <c r="A49" t="s">
        <v>360</v>
      </c>
      <c r="B49" t="s">
        <v>361</v>
      </c>
    </row>
    <row r="50" spans="1:2" x14ac:dyDescent="0.25">
      <c r="A50" t="s">
        <v>298</v>
      </c>
      <c r="B50" t="s">
        <v>299</v>
      </c>
    </row>
    <row r="51" spans="1:2" x14ac:dyDescent="0.25">
      <c r="A51" t="s">
        <v>307</v>
      </c>
      <c r="B51" t="s">
        <v>308</v>
      </c>
    </row>
    <row r="52" spans="1:2" x14ac:dyDescent="0.25">
      <c r="A52" t="s">
        <v>196</v>
      </c>
      <c r="B52" t="s">
        <v>321</v>
      </c>
    </row>
    <row r="53" spans="1:2" x14ac:dyDescent="0.25">
      <c r="A53" t="s">
        <v>207</v>
      </c>
      <c r="B53" t="s">
        <v>328</v>
      </c>
    </row>
    <row r="54" spans="1:2" x14ac:dyDescent="0.25">
      <c r="A54" t="s">
        <v>203</v>
      </c>
      <c r="B54" t="s">
        <v>324</v>
      </c>
    </row>
    <row r="55" spans="1:2" x14ac:dyDescent="0.25">
      <c r="A55" t="s">
        <v>204</v>
      </c>
      <c r="B55" t="s">
        <v>325</v>
      </c>
    </row>
    <row r="56" spans="1:2" x14ac:dyDescent="0.25">
      <c r="A56" t="s">
        <v>185</v>
      </c>
      <c r="B56" t="s">
        <v>320</v>
      </c>
    </row>
    <row r="57" spans="1:2" x14ac:dyDescent="0.25">
      <c r="A57" t="s">
        <v>81</v>
      </c>
      <c r="B57" t="s">
        <v>346</v>
      </c>
    </row>
    <row r="58" spans="1:2" x14ac:dyDescent="0.25">
      <c r="A58" t="s">
        <v>305</v>
      </c>
      <c r="B58" t="s">
        <v>306</v>
      </c>
    </row>
    <row r="59" spans="1:2" x14ac:dyDescent="0.25">
      <c r="A59" t="s">
        <v>206</v>
      </c>
      <c r="B59" t="s">
        <v>327</v>
      </c>
    </row>
    <row r="60" spans="1:2" x14ac:dyDescent="0.25">
      <c r="A60" t="s">
        <v>205</v>
      </c>
      <c r="B60" t="s">
        <v>326</v>
      </c>
    </row>
    <row r="61" spans="1:2" x14ac:dyDescent="0.25">
      <c r="A61" t="s">
        <v>337</v>
      </c>
      <c r="B61" t="s">
        <v>338</v>
      </c>
    </row>
    <row r="62" spans="1:2" x14ac:dyDescent="0.25">
      <c r="A62" t="s">
        <v>212</v>
      </c>
      <c r="B62" t="s">
        <v>336</v>
      </c>
    </row>
  </sheetData>
  <sheetProtection password="D601" sheet="1" objects="1" scenarios="1" selectLockedCells="1"/>
  <autoFilter ref="A8:B8">
    <sortState ref="A9:B61">
      <sortCondition ref="A8"/>
    </sortState>
  </autoFilter>
  <mergeCells count="7">
    <mergeCell ref="A4:B4"/>
    <mergeCell ref="A5:B5"/>
    <mergeCell ref="A6:B6"/>
    <mergeCell ref="A7:B7"/>
    <mergeCell ref="A1:B1"/>
    <mergeCell ref="A2:B2"/>
    <mergeCell ref="A3:B3"/>
  </mergeCells>
  <pageMargins left="0.31496062992125984" right="0.31496062992125984" top="0.55118110236220474" bottom="0.55118110236220474" header="0.31496062992125984" footer="0.31496062992125984"/>
  <pageSetup paperSize="8" orientation="portrait" r:id="rId1"/>
  <rowBreaks count="1" manualBreakCount="1">
    <brk id="6"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345" priority="23">
      <formula>AND($F$3&lt;&gt;"ESAT")</formula>
    </cfRule>
  </conditionalFormatting>
  <conditionalFormatting sqref="C64:E65">
    <cfRule type="expression" dxfId="344" priority="22">
      <formula>$F$3&lt;&gt;"CAMSP"</formula>
    </cfRule>
  </conditionalFormatting>
  <conditionalFormatting sqref="C66:E67">
    <cfRule type="expression" dxfId="343" priority="21">
      <formula>$F$3&lt;&gt;"ITEP"</formula>
    </cfRule>
  </conditionalFormatting>
  <conditionalFormatting sqref="C140:E140">
    <cfRule type="expression" dxfId="342" priority="20">
      <formula>AND($F$4&lt;&gt;"Etablissement",$F$4&lt;&gt;"Ets/service")</formula>
    </cfRule>
  </conditionalFormatting>
  <conditionalFormatting sqref="C141:E141">
    <cfRule type="expression" dxfId="341" priority="19">
      <formula>AND($F$4&lt;&gt;"Service",$F$4&lt;&gt;"Ets/service",$F$4&lt;&gt;"Ambu")</formula>
    </cfRule>
  </conditionalFormatting>
  <conditionalFormatting sqref="C17:E29">
    <cfRule type="expression" dxfId="340" priority="17">
      <formula>IF(SUM(C$17:C$29)&gt;1,TRUE,FALSE)</formula>
    </cfRule>
  </conditionalFormatting>
  <conditionalFormatting sqref="C17:E29">
    <cfRule type="expression" dxfId="339" priority="18">
      <formula>IF(SUM(C$17:C$29)&lt;&gt;1,TRUE,FALSE)</formula>
    </cfRule>
  </conditionalFormatting>
  <conditionalFormatting sqref="E59">
    <cfRule type="expression" dxfId="338" priority="16">
      <formula>IF($F$3&lt;&gt;"ESAT",TRUE,FALSE)</formula>
    </cfRule>
  </conditionalFormatting>
  <conditionalFormatting sqref="E60">
    <cfRule type="expression" dxfId="337" priority="14">
      <formula>IF($F$3&lt;&gt;"ESAT",TRUE,FALSE)</formula>
    </cfRule>
  </conditionalFormatting>
  <conditionalFormatting sqref="C179:E179">
    <cfRule type="expression" dxfId="336" priority="13">
      <formula>IF(C179&gt;C165,TRUE,FALSE)</formula>
    </cfRule>
  </conditionalFormatting>
  <conditionalFormatting sqref="C166:E166">
    <cfRule type="cellIs" dxfId="335" priority="12" operator="lessThan">
      <formula>60</formula>
    </cfRule>
  </conditionalFormatting>
  <conditionalFormatting sqref="C180:E180">
    <cfRule type="cellIs" dxfId="334" priority="11" operator="greaterThan">
      <formula>30</formula>
    </cfRule>
  </conditionalFormatting>
  <conditionalFormatting sqref="C181:E181">
    <cfRule type="expression" dxfId="333" priority="10">
      <formula>IF(C181&lt;&gt;C165-C179,TRUE,FALSE)</formula>
    </cfRule>
  </conditionalFormatting>
  <conditionalFormatting sqref="C182:E182">
    <cfRule type="cellIs" dxfId="332" priority="9" operator="lessThan">
      <formula>30</formula>
    </cfRule>
  </conditionalFormatting>
  <conditionalFormatting sqref="C221">
    <cfRule type="expression" dxfId="331" priority="8">
      <formula>IF($C$219="individuel",TRUE,FALSE)</formula>
    </cfRule>
  </conditionalFormatting>
  <conditionalFormatting sqref="C62:E63">
    <cfRule type="expression" dxfId="330" priority="7">
      <formula>$F$3&lt;&gt;"CMPP"</formula>
    </cfRule>
  </conditionalFormatting>
  <conditionalFormatting sqref="C249">
    <cfRule type="expression" dxfId="329" priority="6">
      <formula>IF($F$3&lt;&gt;"CMPP",TRUE,FALSE)</formula>
    </cfRule>
  </conditionalFormatting>
  <conditionalFormatting sqref="C183">
    <cfRule type="cellIs" dxfId="328" priority="5" operator="lessThan">
      <formula>0</formula>
    </cfRule>
  </conditionalFormatting>
  <conditionalFormatting sqref="D183:E183">
    <cfRule type="cellIs" dxfId="327" priority="4" operator="lessThan">
      <formula>0</formula>
    </cfRule>
  </conditionalFormatting>
  <conditionalFormatting sqref="C185">
    <cfRule type="cellIs" dxfId="326" priority="3" operator="lessThan">
      <formula>0</formula>
    </cfRule>
  </conditionalFormatting>
  <conditionalFormatting sqref="D185">
    <cfRule type="cellIs" dxfId="325" priority="2" operator="lessThan">
      <formula>0</formula>
    </cfRule>
  </conditionalFormatting>
  <conditionalFormatting sqref="E185">
    <cfRule type="cellIs" dxfId="324"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F53C5A2B-086E-4C9F-A0FC-9522037633B4}">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6FD26344-1D84-4385-A596-20BBA61CDA0E}">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321" priority="23">
      <formula>AND($F$3&lt;&gt;"ESAT")</formula>
    </cfRule>
  </conditionalFormatting>
  <conditionalFormatting sqref="C64:E65">
    <cfRule type="expression" dxfId="320" priority="22">
      <formula>$F$3&lt;&gt;"CAMSP"</formula>
    </cfRule>
  </conditionalFormatting>
  <conditionalFormatting sqref="C66:E67">
    <cfRule type="expression" dxfId="319" priority="21">
      <formula>$F$3&lt;&gt;"ITEP"</formula>
    </cfRule>
  </conditionalFormatting>
  <conditionalFormatting sqref="C140:E140">
    <cfRule type="expression" dxfId="318" priority="20">
      <formula>AND($F$4&lt;&gt;"Etablissement",$F$4&lt;&gt;"Ets/service")</formula>
    </cfRule>
  </conditionalFormatting>
  <conditionalFormatting sqref="C141:E141">
    <cfRule type="expression" dxfId="317" priority="19">
      <formula>AND($F$4&lt;&gt;"Service",$F$4&lt;&gt;"Ets/service",$F$4&lt;&gt;"Ambu")</formula>
    </cfRule>
  </conditionalFormatting>
  <conditionalFormatting sqref="C17:E29">
    <cfRule type="expression" dxfId="316" priority="17">
      <formula>IF(SUM(C$17:C$29)&gt;1,TRUE,FALSE)</formula>
    </cfRule>
  </conditionalFormatting>
  <conditionalFormatting sqref="C17:E29">
    <cfRule type="expression" dxfId="315" priority="18">
      <formula>IF(SUM(C$17:C$29)&lt;&gt;1,TRUE,FALSE)</formula>
    </cfRule>
  </conditionalFormatting>
  <conditionalFormatting sqref="E59">
    <cfRule type="expression" dxfId="314" priority="16">
      <formula>IF($F$3&lt;&gt;"ESAT",TRUE,FALSE)</formula>
    </cfRule>
  </conditionalFormatting>
  <conditionalFormatting sqref="E60">
    <cfRule type="expression" dxfId="313" priority="14">
      <formula>IF($F$3&lt;&gt;"ESAT",TRUE,FALSE)</formula>
    </cfRule>
  </conditionalFormatting>
  <conditionalFormatting sqref="C179:E179">
    <cfRule type="expression" dxfId="312" priority="13">
      <formula>IF(C179&gt;C165,TRUE,FALSE)</formula>
    </cfRule>
  </conditionalFormatting>
  <conditionalFormatting sqref="C166:E166">
    <cfRule type="cellIs" dxfId="311" priority="12" operator="lessThan">
      <formula>60</formula>
    </cfRule>
  </conditionalFormatting>
  <conditionalFormatting sqref="C180:E180">
    <cfRule type="cellIs" dxfId="310" priority="11" operator="greaterThan">
      <formula>30</formula>
    </cfRule>
  </conditionalFormatting>
  <conditionalFormatting sqref="C181:E181">
    <cfRule type="expression" dxfId="309" priority="10">
      <formula>IF(C181&lt;&gt;C165-C179,TRUE,FALSE)</formula>
    </cfRule>
  </conditionalFormatting>
  <conditionalFormatting sqref="C182:E182">
    <cfRule type="cellIs" dxfId="308" priority="9" operator="lessThan">
      <formula>30</formula>
    </cfRule>
  </conditionalFormatting>
  <conditionalFormatting sqref="C221">
    <cfRule type="expression" dxfId="307" priority="8">
      <formula>IF($C$219="individuel",TRUE,FALSE)</formula>
    </cfRule>
  </conditionalFormatting>
  <conditionalFormatting sqref="C62:E63">
    <cfRule type="expression" dxfId="306" priority="7">
      <formula>$F$3&lt;&gt;"CMPP"</formula>
    </cfRule>
  </conditionalFormatting>
  <conditionalFormatting sqref="C249">
    <cfRule type="expression" dxfId="305" priority="6">
      <formula>IF($F$3&lt;&gt;"CMPP",TRUE,FALSE)</formula>
    </cfRule>
  </conditionalFormatting>
  <conditionalFormatting sqref="C183">
    <cfRule type="cellIs" dxfId="304" priority="5" operator="lessThan">
      <formula>0</formula>
    </cfRule>
  </conditionalFormatting>
  <conditionalFormatting sqref="D183:E183">
    <cfRule type="cellIs" dxfId="303" priority="4" operator="lessThan">
      <formula>0</formula>
    </cfRule>
  </conditionalFormatting>
  <conditionalFormatting sqref="C185">
    <cfRule type="cellIs" dxfId="302" priority="3" operator="lessThan">
      <formula>0</formula>
    </cfRule>
  </conditionalFormatting>
  <conditionalFormatting sqref="D185">
    <cfRule type="cellIs" dxfId="301" priority="2" operator="lessThan">
      <formula>0</formula>
    </cfRule>
  </conditionalFormatting>
  <conditionalFormatting sqref="E185">
    <cfRule type="cellIs" dxfId="300"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F814DBD5-227C-4356-B5A4-EB4311CE7059}">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59E4FC09-92F3-4351-BF2D-7C2B08DF4707}">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297" priority="23">
      <formula>AND($F$3&lt;&gt;"ESAT")</formula>
    </cfRule>
  </conditionalFormatting>
  <conditionalFormatting sqref="C64:E65">
    <cfRule type="expression" dxfId="296" priority="22">
      <formula>$F$3&lt;&gt;"CAMSP"</formula>
    </cfRule>
  </conditionalFormatting>
  <conditionalFormatting sqref="C66:E67">
    <cfRule type="expression" dxfId="295" priority="21">
      <formula>$F$3&lt;&gt;"ITEP"</formula>
    </cfRule>
  </conditionalFormatting>
  <conditionalFormatting sqref="C140:E140">
    <cfRule type="expression" dxfId="294" priority="20">
      <formula>AND($F$4&lt;&gt;"Etablissement",$F$4&lt;&gt;"Ets/service")</formula>
    </cfRule>
  </conditionalFormatting>
  <conditionalFormatting sqref="C141:E141">
    <cfRule type="expression" dxfId="293" priority="19">
      <formula>AND($F$4&lt;&gt;"Service",$F$4&lt;&gt;"Ets/service",$F$4&lt;&gt;"Ambu")</formula>
    </cfRule>
  </conditionalFormatting>
  <conditionalFormatting sqref="C17:E29">
    <cfRule type="expression" dxfId="292" priority="17">
      <formula>IF(SUM(C$17:C$29)&gt;1,TRUE,FALSE)</formula>
    </cfRule>
  </conditionalFormatting>
  <conditionalFormatting sqref="C17:E29">
    <cfRule type="expression" dxfId="291" priority="18">
      <formula>IF(SUM(C$17:C$29)&lt;&gt;1,TRUE,FALSE)</formula>
    </cfRule>
  </conditionalFormatting>
  <conditionalFormatting sqref="E59">
    <cfRule type="expression" dxfId="290" priority="16">
      <formula>IF($F$3&lt;&gt;"ESAT",TRUE,FALSE)</formula>
    </cfRule>
  </conditionalFormatting>
  <conditionalFormatting sqref="E60">
    <cfRule type="expression" dxfId="289" priority="14">
      <formula>IF($F$3&lt;&gt;"ESAT",TRUE,FALSE)</formula>
    </cfRule>
  </conditionalFormatting>
  <conditionalFormatting sqref="C179:E179">
    <cfRule type="expression" dxfId="288" priority="13">
      <formula>IF(C179&gt;C165,TRUE,FALSE)</formula>
    </cfRule>
  </conditionalFormatting>
  <conditionalFormatting sqref="C166:E166">
    <cfRule type="cellIs" dxfId="287" priority="12" operator="lessThan">
      <formula>60</formula>
    </cfRule>
  </conditionalFormatting>
  <conditionalFormatting sqref="C180:E180">
    <cfRule type="cellIs" dxfId="286" priority="11" operator="greaterThan">
      <formula>30</formula>
    </cfRule>
  </conditionalFormatting>
  <conditionalFormatting sqref="C181:E181">
    <cfRule type="expression" dxfId="285" priority="10">
      <formula>IF(C181&lt;&gt;C165-C179,TRUE,FALSE)</formula>
    </cfRule>
  </conditionalFormatting>
  <conditionalFormatting sqref="C182:E182">
    <cfRule type="cellIs" dxfId="284" priority="9" operator="lessThan">
      <formula>30</formula>
    </cfRule>
  </conditionalFormatting>
  <conditionalFormatting sqref="C221">
    <cfRule type="expression" dxfId="283" priority="8">
      <formula>IF($C$219="individuel",TRUE,FALSE)</formula>
    </cfRule>
  </conditionalFormatting>
  <conditionalFormatting sqref="C62:E63">
    <cfRule type="expression" dxfId="282" priority="7">
      <formula>$F$3&lt;&gt;"CMPP"</formula>
    </cfRule>
  </conditionalFormatting>
  <conditionalFormatting sqref="C249">
    <cfRule type="expression" dxfId="281" priority="6">
      <formula>IF($F$3&lt;&gt;"CMPP",TRUE,FALSE)</formula>
    </cfRule>
  </conditionalFormatting>
  <conditionalFormatting sqref="C183">
    <cfRule type="cellIs" dxfId="280" priority="5" operator="lessThan">
      <formula>0</formula>
    </cfRule>
  </conditionalFormatting>
  <conditionalFormatting sqref="D183:E183">
    <cfRule type="cellIs" dxfId="279" priority="4" operator="lessThan">
      <formula>0</formula>
    </cfRule>
  </conditionalFormatting>
  <conditionalFormatting sqref="C185">
    <cfRule type="cellIs" dxfId="278" priority="3" operator="lessThan">
      <formula>0</formula>
    </cfRule>
  </conditionalFormatting>
  <conditionalFormatting sqref="D185">
    <cfRule type="cellIs" dxfId="277" priority="2" operator="lessThan">
      <formula>0</formula>
    </cfRule>
  </conditionalFormatting>
  <conditionalFormatting sqref="E185">
    <cfRule type="cellIs" dxfId="276"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FF016482-9509-4282-91CE-F0AFE1FDE89A}">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C83FCC0E-2BE7-4043-9615-FB34362A68F9}">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273" priority="23">
      <formula>AND($F$3&lt;&gt;"ESAT")</formula>
    </cfRule>
  </conditionalFormatting>
  <conditionalFormatting sqref="C64:E65">
    <cfRule type="expression" dxfId="272" priority="22">
      <formula>$F$3&lt;&gt;"CAMSP"</formula>
    </cfRule>
  </conditionalFormatting>
  <conditionalFormatting sqref="C66:E67">
    <cfRule type="expression" dxfId="271" priority="21">
      <formula>$F$3&lt;&gt;"ITEP"</formula>
    </cfRule>
  </conditionalFormatting>
  <conditionalFormatting sqref="C140:E140">
    <cfRule type="expression" dxfId="270" priority="20">
      <formula>AND($F$4&lt;&gt;"Etablissement",$F$4&lt;&gt;"Ets/service")</formula>
    </cfRule>
  </conditionalFormatting>
  <conditionalFormatting sqref="C141:E141">
    <cfRule type="expression" dxfId="269" priority="19">
      <formula>AND($F$4&lt;&gt;"Service",$F$4&lt;&gt;"Ets/service",$F$4&lt;&gt;"Ambu")</formula>
    </cfRule>
  </conditionalFormatting>
  <conditionalFormatting sqref="C17:E29">
    <cfRule type="expression" dxfId="268" priority="17">
      <formula>IF(SUM(C$17:C$29)&gt;1,TRUE,FALSE)</formula>
    </cfRule>
  </conditionalFormatting>
  <conditionalFormatting sqref="C17:E29">
    <cfRule type="expression" dxfId="267" priority="18">
      <formula>IF(SUM(C$17:C$29)&lt;&gt;1,TRUE,FALSE)</formula>
    </cfRule>
  </conditionalFormatting>
  <conditionalFormatting sqref="E59">
    <cfRule type="expression" dxfId="266" priority="16">
      <formula>IF($F$3&lt;&gt;"ESAT",TRUE,FALSE)</formula>
    </cfRule>
  </conditionalFormatting>
  <conditionalFormatting sqref="E60">
    <cfRule type="expression" dxfId="265" priority="14">
      <formula>IF($F$3&lt;&gt;"ESAT",TRUE,FALSE)</formula>
    </cfRule>
  </conditionalFormatting>
  <conditionalFormatting sqref="C179:E179">
    <cfRule type="expression" dxfId="264" priority="13">
      <formula>IF(C179&gt;C165,TRUE,FALSE)</formula>
    </cfRule>
  </conditionalFormatting>
  <conditionalFormatting sqref="C166:E166">
    <cfRule type="cellIs" dxfId="263" priority="12" operator="lessThan">
      <formula>60</formula>
    </cfRule>
  </conditionalFormatting>
  <conditionalFormatting sqref="C180:E180">
    <cfRule type="cellIs" dxfId="262" priority="11" operator="greaterThan">
      <formula>30</formula>
    </cfRule>
  </conditionalFormatting>
  <conditionalFormatting sqref="C181:E181">
    <cfRule type="expression" dxfId="261" priority="10">
      <formula>IF(C181&lt;&gt;C165-C179,TRUE,FALSE)</formula>
    </cfRule>
  </conditionalFormatting>
  <conditionalFormatting sqref="C182:E182">
    <cfRule type="cellIs" dxfId="260" priority="9" operator="lessThan">
      <formula>30</formula>
    </cfRule>
  </conditionalFormatting>
  <conditionalFormatting sqref="C221">
    <cfRule type="expression" dxfId="259" priority="8">
      <formula>IF($C$219="individuel",TRUE,FALSE)</formula>
    </cfRule>
  </conditionalFormatting>
  <conditionalFormatting sqref="C62:E63">
    <cfRule type="expression" dxfId="258" priority="7">
      <formula>$F$3&lt;&gt;"CMPP"</formula>
    </cfRule>
  </conditionalFormatting>
  <conditionalFormatting sqref="C249">
    <cfRule type="expression" dxfId="257" priority="6">
      <formula>IF($F$3&lt;&gt;"CMPP",TRUE,FALSE)</formula>
    </cfRule>
  </conditionalFormatting>
  <conditionalFormatting sqref="C183">
    <cfRule type="cellIs" dxfId="256" priority="5" operator="lessThan">
      <formula>0</formula>
    </cfRule>
  </conditionalFormatting>
  <conditionalFormatting sqref="D183:E183">
    <cfRule type="cellIs" dxfId="255" priority="4" operator="lessThan">
      <formula>0</formula>
    </cfRule>
  </conditionalFormatting>
  <conditionalFormatting sqref="C185">
    <cfRule type="cellIs" dxfId="254" priority="3" operator="lessThan">
      <formula>0</formula>
    </cfRule>
  </conditionalFormatting>
  <conditionalFormatting sqref="D185">
    <cfRule type="cellIs" dxfId="253" priority="2" operator="lessThan">
      <formula>0</formula>
    </cfRule>
  </conditionalFormatting>
  <conditionalFormatting sqref="E185">
    <cfRule type="cellIs" dxfId="252"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7F04DFE1-F0CB-4F40-BDAA-71AD3C9AB529}">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9CF56CD8-FF1A-4009-8D05-CDBD38B59AF3}">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249" priority="23">
      <formula>AND($F$3&lt;&gt;"ESAT")</formula>
    </cfRule>
  </conditionalFormatting>
  <conditionalFormatting sqref="C64:E65">
    <cfRule type="expression" dxfId="248" priority="22">
      <formula>$F$3&lt;&gt;"CAMSP"</formula>
    </cfRule>
  </conditionalFormatting>
  <conditionalFormatting sqref="C66:E67">
    <cfRule type="expression" dxfId="247" priority="21">
      <formula>$F$3&lt;&gt;"ITEP"</formula>
    </cfRule>
  </conditionalFormatting>
  <conditionalFormatting sqref="C140:E140">
    <cfRule type="expression" dxfId="246" priority="20">
      <formula>AND($F$4&lt;&gt;"Etablissement",$F$4&lt;&gt;"Ets/service")</formula>
    </cfRule>
  </conditionalFormatting>
  <conditionalFormatting sqref="C141:E141">
    <cfRule type="expression" dxfId="245" priority="19">
      <formula>AND($F$4&lt;&gt;"Service",$F$4&lt;&gt;"Ets/service",$F$4&lt;&gt;"Ambu")</formula>
    </cfRule>
  </conditionalFormatting>
  <conditionalFormatting sqref="C17:E29">
    <cfRule type="expression" dxfId="244" priority="17">
      <formula>IF(SUM(C$17:C$29)&gt;1,TRUE,FALSE)</formula>
    </cfRule>
  </conditionalFormatting>
  <conditionalFormatting sqref="C17:E29">
    <cfRule type="expression" dxfId="243" priority="18">
      <formula>IF(SUM(C$17:C$29)&lt;&gt;1,TRUE,FALSE)</formula>
    </cfRule>
  </conditionalFormatting>
  <conditionalFormatting sqref="E59">
    <cfRule type="expression" dxfId="242" priority="16">
      <formula>IF($F$3&lt;&gt;"ESAT",TRUE,FALSE)</formula>
    </cfRule>
  </conditionalFormatting>
  <conditionalFormatting sqref="E60">
    <cfRule type="expression" dxfId="241" priority="14">
      <formula>IF($F$3&lt;&gt;"ESAT",TRUE,FALSE)</formula>
    </cfRule>
  </conditionalFormatting>
  <conditionalFormatting sqref="C179:E179">
    <cfRule type="expression" dxfId="240" priority="13">
      <formula>IF(C179&gt;C165,TRUE,FALSE)</formula>
    </cfRule>
  </conditionalFormatting>
  <conditionalFormatting sqref="C166:E166">
    <cfRule type="cellIs" dxfId="239" priority="12" operator="lessThan">
      <formula>60</formula>
    </cfRule>
  </conditionalFormatting>
  <conditionalFormatting sqref="C180:E180">
    <cfRule type="cellIs" dxfId="238" priority="11" operator="greaterThan">
      <formula>30</formula>
    </cfRule>
  </conditionalFormatting>
  <conditionalFormatting sqref="C181:E181">
    <cfRule type="expression" dxfId="237" priority="10">
      <formula>IF(C181&lt;&gt;C165-C179,TRUE,FALSE)</formula>
    </cfRule>
  </conditionalFormatting>
  <conditionalFormatting sqref="C182:E182">
    <cfRule type="cellIs" dxfId="236" priority="9" operator="lessThan">
      <formula>30</formula>
    </cfRule>
  </conditionalFormatting>
  <conditionalFormatting sqref="C221">
    <cfRule type="expression" dxfId="235" priority="8">
      <formula>IF($C$219="individuel",TRUE,FALSE)</formula>
    </cfRule>
  </conditionalFormatting>
  <conditionalFormatting sqref="C62:E63">
    <cfRule type="expression" dxfId="234" priority="7">
      <formula>$F$3&lt;&gt;"CMPP"</formula>
    </cfRule>
  </conditionalFormatting>
  <conditionalFormatting sqref="C249">
    <cfRule type="expression" dxfId="233" priority="6">
      <formula>IF($F$3&lt;&gt;"CMPP",TRUE,FALSE)</formula>
    </cfRule>
  </conditionalFormatting>
  <conditionalFormatting sqref="C183">
    <cfRule type="cellIs" dxfId="232" priority="5" operator="lessThan">
      <formula>0</formula>
    </cfRule>
  </conditionalFormatting>
  <conditionalFormatting sqref="D183:E183">
    <cfRule type="cellIs" dxfId="231" priority="4" operator="lessThan">
      <formula>0</formula>
    </cfRule>
  </conditionalFormatting>
  <conditionalFormatting sqref="C185">
    <cfRule type="cellIs" dxfId="230" priority="3" operator="lessThan">
      <formula>0</formula>
    </cfRule>
  </conditionalFormatting>
  <conditionalFormatting sqref="D185">
    <cfRule type="cellIs" dxfId="229" priority="2" operator="lessThan">
      <formula>0</formula>
    </cfRule>
  </conditionalFormatting>
  <conditionalFormatting sqref="E185">
    <cfRule type="cellIs" dxfId="228"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18747D81-F302-4B2D-B60E-67FE53CD3434}">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5702F404-46D0-4174-BB6E-AFC4B677C93F}">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225" priority="23">
      <formula>AND($F$3&lt;&gt;"ESAT")</formula>
    </cfRule>
  </conditionalFormatting>
  <conditionalFormatting sqref="C64:E65">
    <cfRule type="expression" dxfId="224" priority="22">
      <formula>$F$3&lt;&gt;"CAMSP"</formula>
    </cfRule>
  </conditionalFormatting>
  <conditionalFormatting sqref="C66:E67">
    <cfRule type="expression" dxfId="223" priority="21">
      <formula>$F$3&lt;&gt;"ITEP"</formula>
    </cfRule>
  </conditionalFormatting>
  <conditionalFormatting sqref="C140:E140">
    <cfRule type="expression" dxfId="222" priority="20">
      <formula>AND($F$4&lt;&gt;"Etablissement",$F$4&lt;&gt;"Ets/service")</formula>
    </cfRule>
  </conditionalFormatting>
  <conditionalFormatting sqref="C141:E141">
    <cfRule type="expression" dxfId="221" priority="19">
      <formula>AND($F$4&lt;&gt;"Service",$F$4&lt;&gt;"Ets/service",$F$4&lt;&gt;"Ambu")</formula>
    </cfRule>
  </conditionalFormatting>
  <conditionalFormatting sqref="C17:E29">
    <cfRule type="expression" dxfId="220" priority="17">
      <formula>IF(SUM(C$17:C$29)&gt;1,TRUE,FALSE)</formula>
    </cfRule>
  </conditionalFormatting>
  <conditionalFormatting sqref="C17:E29">
    <cfRule type="expression" dxfId="219" priority="18">
      <formula>IF(SUM(C$17:C$29)&lt;&gt;1,TRUE,FALSE)</formula>
    </cfRule>
  </conditionalFormatting>
  <conditionalFormatting sqref="E59">
    <cfRule type="expression" dxfId="218" priority="16">
      <formula>IF($F$3&lt;&gt;"ESAT",TRUE,FALSE)</formula>
    </cfRule>
  </conditionalFormatting>
  <conditionalFormatting sqref="E60">
    <cfRule type="expression" dxfId="217" priority="14">
      <formula>IF($F$3&lt;&gt;"ESAT",TRUE,FALSE)</formula>
    </cfRule>
  </conditionalFormatting>
  <conditionalFormatting sqref="C179:E179">
    <cfRule type="expression" dxfId="216" priority="13">
      <formula>IF(C179&gt;C165,TRUE,FALSE)</formula>
    </cfRule>
  </conditionalFormatting>
  <conditionalFormatting sqref="C166:E166">
    <cfRule type="cellIs" dxfId="215" priority="12" operator="lessThan">
      <formula>60</formula>
    </cfRule>
  </conditionalFormatting>
  <conditionalFormatting sqref="C180:E180">
    <cfRule type="cellIs" dxfId="214" priority="11" operator="greaterThan">
      <formula>30</formula>
    </cfRule>
  </conditionalFormatting>
  <conditionalFormatting sqref="C181:E181">
    <cfRule type="expression" dxfId="213" priority="10">
      <formula>IF(C181&lt;&gt;C165-C179,TRUE,FALSE)</formula>
    </cfRule>
  </conditionalFormatting>
  <conditionalFormatting sqref="C182:E182">
    <cfRule type="cellIs" dxfId="212" priority="9" operator="lessThan">
      <formula>30</formula>
    </cfRule>
  </conditionalFormatting>
  <conditionalFormatting sqref="C221">
    <cfRule type="expression" dxfId="211" priority="8">
      <formula>IF($C$219="individuel",TRUE,FALSE)</formula>
    </cfRule>
  </conditionalFormatting>
  <conditionalFormatting sqref="C62:E63">
    <cfRule type="expression" dxfId="210" priority="7">
      <formula>$F$3&lt;&gt;"CMPP"</formula>
    </cfRule>
  </conditionalFormatting>
  <conditionalFormatting sqref="C249">
    <cfRule type="expression" dxfId="209" priority="6">
      <formula>IF($F$3&lt;&gt;"CMPP",TRUE,FALSE)</formula>
    </cfRule>
  </conditionalFormatting>
  <conditionalFormatting sqref="C183">
    <cfRule type="cellIs" dxfId="208" priority="5" operator="lessThan">
      <formula>0</formula>
    </cfRule>
  </conditionalFormatting>
  <conditionalFormatting sqref="D183:E183">
    <cfRule type="cellIs" dxfId="207" priority="4" operator="lessThan">
      <formula>0</formula>
    </cfRule>
  </conditionalFormatting>
  <conditionalFormatting sqref="C185">
    <cfRule type="cellIs" dxfId="206" priority="3" operator="lessThan">
      <formula>0</formula>
    </cfRule>
  </conditionalFormatting>
  <conditionalFormatting sqref="D185">
    <cfRule type="cellIs" dxfId="205" priority="2" operator="lessThan">
      <formula>0</formula>
    </cfRule>
  </conditionalFormatting>
  <conditionalFormatting sqref="E185">
    <cfRule type="cellIs" dxfId="204"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7E4D95E1-3CEE-4828-9A6A-92B7ED4E2A54}">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9DB18B84-F7D1-483E-9A44-9F6B60C3AF54}">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201" priority="23">
      <formula>AND($F$3&lt;&gt;"ESAT")</formula>
    </cfRule>
  </conditionalFormatting>
  <conditionalFormatting sqref="C64:E65">
    <cfRule type="expression" dxfId="200" priority="22">
      <formula>$F$3&lt;&gt;"CAMSP"</formula>
    </cfRule>
  </conditionalFormatting>
  <conditionalFormatting sqref="C66:E67">
    <cfRule type="expression" dxfId="199" priority="21">
      <formula>$F$3&lt;&gt;"ITEP"</formula>
    </cfRule>
  </conditionalFormatting>
  <conditionalFormatting sqref="C140:E140">
    <cfRule type="expression" dxfId="198" priority="20">
      <formula>AND($F$4&lt;&gt;"Etablissement",$F$4&lt;&gt;"Ets/service")</formula>
    </cfRule>
  </conditionalFormatting>
  <conditionalFormatting sqref="C141:E141">
    <cfRule type="expression" dxfId="197" priority="19">
      <formula>AND($F$4&lt;&gt;"Service",$F$4&lt;&gt;"Ets/service",$F$4&lt;&gt;"Ambu")</formula>
    </cfRule>
  </conditionalFormatting>
  <conditionalFormatting sqref="C17:E29">
    <cfRule type="expression" dxfId="196" priority="17">
      <formula>IF(SUM(C$17:C$29)&gt;1,TRUE,FALSE)</formula>
    </cfRule>
  </conditionalFormatting>
  <conditionalFormatting sqref="C17:E29">
    <cfRule type="expression" dxfId="195" priority="18">
      <formula>IF(SUM(C$17:C$29)&lt;&gt;1,TRUE,FALSE)</formula>
    </cfRule>
  </conditionalFormatting>
  <conditionalFormatting sqref="E59">
    <cfRule type="expression" dxfId="194" priority="16">
      <formula>IF($F$3&lt;&gt;"ESAT",TRUE,FALSE)</formula>
    </cfRule>
  </conditionalFormatting>
  <conditionalFormatting sqref="E60">
    <cfRule type="expression" dxfId="193" priority="14">
      <formula>IF($F$3&lt;&gt;"ESAT",TRUE,FALSE)</formula>
    </cfRule>
  </conditionalFormatting>
  <conditionalFormatting sqref="C179:E179">
    <cfRule type="expression" dxfId="192" priority="13">
      <formula>IF(C179&gt;C165,TRUE,FALSE)</formula>
    </cfRule>
  </conditionalFormatting>
  <conditionalFormatting sqref="C166:E166">
    <cfRule type="cellIs" dxfId="191" priority="12" operator="lessThan">
      <formula>60</formula>
    </cfRule>
  </conditionalFormatting>
  <conditionalFormatting sqref="C180:E180">
    <cfRule type="cellIs" dxfId="190" priority="11" operator="greaterThan">
      <formula>30</formula>
    </cfRule>
  </conditionalFormatting>
  <conditionalFormatting sqref="C181:E181">
    <cfRule type="expression" dxfId="189" priority="10">
      <formula>IF(C181&lt;&gt;C165-C179,TRUE,FALSE)</formula>
    </cfRule>
  </conditionalFormatting>
  <conditionalFormatting sqref="C182:E182">
    <cfRule type="cellIs" dxfId="188" priority="9" operator="lessThan">
      <formula>30</formula>
    </cfRule>
  </conditionalFormatting>
  <conditionalFormatting sqref="C221">
    <cfRule type="expression" dxfId="187" priority="8">
      <formula>IF($C$219="individuel",TRUE,FALSE)</formula>
    </cfRule>
  </conditionalFormatting>
  <conditionalFormatting sqref="C62:E63">
    <cfRule type="expression" dxfId="186" priority="7">
      <formula>$F$3&lt;&gt;"CMPP"</formula>
    </cfRule>
  </conditionalFormatting>
  <conditionalFormatting sqref="C249">
    <cfRule type="expression" dxfId="185" priority="6">
      <formula>IF($F$3&lt;&gt;"CMPP",TRUE,FALSE)</formula>
    </cfRule>
  </conditionalFormatting>
  <conditionalFormatting sqref="C183">
    <cfRule type="cellIs" dxfId="184" priority="5" operator="lessThan">
      <formula>0</formula>
    </cfRule>
  </conditionalFormatting>
  <conditionalFormatting sqref="D183:E183">
    <cfRule type="cellIs" dxfId="183" priority="4" operator="lessThan">
      <formula>0</formula>
    </cfRule>
  </conditionalFormatting>
  <conditionalFormatting sqref="C185">
    <cfRule type="cellIs" dxfId="182" priority="3" operator="lessThan">
      <formula>0</formula>
    </cfRule>
  </conditionalFormatting>
  <conditionalFormatting sqref="D185">
    <cfRule type="cellIs" dxfId="181" priority="2" operator="lessThan">
      <formula>0</formula>
    </cfRule>
  </conditionalFormatting>
  <conditionalFormatting sqref="E185">
    <cfRule type="cellIs" dxfId="180"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CE2C29F5-497C-4421-8192-3A7BCD64A96E}">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484363E3-90FA-48C7-982E-A56A95C1A9F3}">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177" priority="23">
      <formula>AND($F$3&lt;&gt;"ESAT")</formula>
    </cfRule>
  </conditionalFormatting>
  <conditionalFormatting sqref="C64:E65">
    <cfRule type="expression" dxfId="176" priority="22">
      <formula>$F$3&lt;&gt;"CAMSP"</formula>
    </cfRule>
  </conditionalFormatting>
  <conditionalFormatting sqref="C66:E67">
    <cfRule type="expression" dxfId="175" priority="21">
      <formula>$F$3&lt;&gt;"ITEP"</formula>
    </cfRule>
  </conditionalFormatting>
  <conditionalFormatting sqref="C140:E140">
    <cfRule type="expression" dxfId="174" priority="20">
      <formula>AND($F$4&lt;&gt;"Etablissement",$F$4&lt;&gt;"Ets/service")</formula>
    </cfRule>
  </conditionalFormatting>
  <conditionalFormatting sqref="C141:E141">
    <cfRule type="expression" dxfId="173" priority="19">
      <formula>AND($F$4&lt;&gt;"Service",$F$4&lt;&gt;"Ets/service",$F$4&lt;&gt;"Ambu")</formula>
    </cfRule>
  </conditionalFormatting>
  <conditionalFormatting sqref="C17:E29">
    <cfRule type="expression" dxfId="172" priority="17">
      <formula>IF(SUM(C$17:C$29)&gt;1,TRUE,FALSE)</formula>
    </cfRule>
  </conditionalFormatting>
  <conditionalFormatting sqref="C17:E29">
    <cfRule type="expression" dxfId="171" priority="18">
      <formula>IF(SUM(C$17:C$29)&lt;&gt;1,TRUE,FALSE)</formula>
    </cfRule>
  </conditionalFormatting>
  <conditionalFormatting sqref="E59">
    <cfRule type="expression" dxfId="170" priority="16">
      <formula>IF($F$3&lt;&gt;"ESAT",TRUE,FALSE)</formula>
    </cfRule>
  </conditionalFormatting>
  <conditionalFormatting sqref="E60">
    <cfRule type="expression" dxfId="169" priority="14">
      <formula>IF($F$3&lt;&gt;"ESAT",TRUE,FALSE)</formula>
    </cfRule>
  </conditionalFormatting>
  <conditionalFormatting sqref="C179:E179">
    <cfRule type="expression" dxfId="168" priority="13">
      <formula>IF(C179&gt;C165,TRUE,FALSE)</formula>
    </cfRule>
  </conditionalFormatting>
  <conditionalFormatting sqref="C166:E166">
    <cfRule type="cellIs" dxfId="167" priority="12" operator="lessThan">
      <formula>60</formula>
    </cfRule>
  </conditionalFormatting>
  <conditionalFormatting sqref="C180:E180">
    <cfRule type="cellIs" dxfId="166" priority="11" operator="greaterThan">
      <formula>30</formula>
    </cfRule>
  </conditionalFormatting>
  <conditionalFormatting sqref="C181:E181">
    <cfRule type="expression" dxfId="165" priority="10">
      <formula>IF(C181&lt;&gt;C165-C179,TRUE,FALSE)</formula>
    </cfRule>
  </conditionalFormatting>
  <conditionalFormatting sqref="C182:E182">
    <cfRule type="cellIs" dxfId="164" priority="9" operator="lessThan">
      <formula>30</formula>
    </cfRule>
  </conditionalFormatting>
  <conditionalFormatting sqref="C221">
    <cfRule type="expression" dxfId="163" priority="8">
      <formula>IF($C$219="individuel",TRUE,FALSE)</formula>
    </cfRule>
  </conditionalFormatting>
  <conditionalFormatting sqref="C62:E63">
    <cfRule type="expression" dxfId="162" priority="7">
      <formula>$F$3&lt;&gt;"CMPP"</formula>
    </cfRule>
  </conditionalFormatting>
  <conditionalFormatting sqref="C249">
    <cfRule type="expression" dxfId="161" priority="6">
      <formula>IF($F$3&lt;&gt;"CMPP",TRUE,FALSE)</formula>
    </cfRule>
  </conditionalFormatting>
  <conditionalFormatting sqref="C183">
    <cfRule type="cellIs" dxfId="160" priority="5" operator="lessThan">
      <formula>0</formula>
    </cfRule>
  </conditionalFormatting>
  <conditionalFormatting sqref="D183:E183">
    <cfRule type="cellIs" dxfId="159" priority="4" operator="lessThan">
      <formula>0</formula>
    </cfRule>
  </conditionalFormatting>
  <conditionalFormatting sqref="C185">
    <cfRule type="cellIs" dxfId="158" priority="3" operator="lessThan">
      <formula>0</formula>
    </cfRule>
  </conditionalFormatting>
  <conditionalFormatting sqref="D185">
    <cfRule type="cellIs" dxfId="157" priority="2" operator="lessThan">
      <formula>0</formula>
    </cfRule>
  </conditionalFormatting>
  <conditionalFormatting sqref="E185">
    <cfRule type="cellIs" dxfId="156"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0A830A0B-0483-4AFD-864C-3F5BBCBCC9A4}">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399169F5-5F9A-4F14-AB5C-71B5DD0ADC24}">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153" priority="23">
      <formula>AND($F$3&lt;&gt;"ESAT")</formula>
    </cfRule>
  </conditionalFormatting>
  <conditionalFormatting sqref="C64:E65">
    <cfRule type="expression" dxfId="152" priority="22">
      <formula>$F$3&lt;&gt;"CAMSP"</formula>
    </cfRule>
  </conditionalFormatting>
  <conditionalFormatting sqref="C66:E67">
    <cfRule type="expression" dxfId="151" priority="21">
      <formula>$F$3&lt;&gt;"ITEP"</formula>
    </cfRule>
  </conditionalFormatting>
  <conditionalFormatting sqref="C140:E140">
    <cfRule type="expression" dxfId="150" priority="20">
      <formula>AND($F$4&lt;&gt;"Etablissement",$F$4&lt;&gt;"Ets/service")</formula>
    </cfRule>
  </conditionalFormatting>
  <conditionalFormatting sqref="C141:E141">
    <cfRule type="expression" dxfId="149" priority="19">
      <formula>AND($F$4&lt;&gt;"Service",$F$4&lt;&gt;"Ets/service",$F$4&lt;&gt;"Ambu")</formula>
    </cfRule>
  </conditionalFormatting>
  <conditionalFormatting sqref="C17:E29">
    <cfRule type="expression" dxfId="148" priority="17">
      <formula>IF(SUM(C$17:C$29)&gt;1,TRUE,FALSE)</formula>
    </cfRule>
  </conditionalFormatting>
  <conditionalFormatting sqref="C17:E29">
    <cfRule type="expression" dxfId="147" priority="18">
      <formula>IF(SUM(C$17:C$29)&lt;&gt;1,TRUE,FALSE)</formula>
    </cfRule>
  </conditionalFormatting>
  <conditionalFormatting sqref="E59">
    <cfRule type="expression" dxfId="146" priority="16">
      <formula>IF($F$3&lt;&gt;"ESAT",TRUE,FALSE)</formula>
    </cfRule>
  </conditionalFormatting>
  <conditionalFormatting sqref="E60">
    <cfRule type="expression" dxfId="145" priority="14">
      <formula>IF($F$3&lt;&gt;"ESAT",TRUE,FALSE)</formula>
    </cfRule>
  </conditionalFormatting>
  <conditionalFormatting sqref="C179:E179">
    <cfRule type="expression" dxfId="144" priority="13">
      <formula>IF(C179&gt;C165,TRUE,FALSE)</formula>
    </cfRule>
  </conditionalFormatting>
  <conditionalFormatting sqref="C166:E166">
    <cfRule type="cellIs" dxfId="143" priority="12" operator="lessThan">
      <formula>60</formula>
    </cfRule>
  </conditionalFormatting>
  <conditionalFormatting sqref="C180:E180">
    <cfRule type="cellIs" dxfId="142" priority="11" operator="greaterThan">
      <formula>30</formula>
    </cfRule>
  </conditionalFormatting>
  <conditionalFormatting sqref="C181:E181">
    <cfRule type="expression" dxfId="141" priority="10">
      <formula>IF(C181&lt;&gt;C165-C179,TRUE,FALSE)</formula>
    </cfRule>
  </conditionalFormatting>
  <conditionalFormatting sqref="C182:E182">
    <cfRule type="cellIs" dxfId="140" priority="9" operator="lessThan">
      <formula>30</formula>
    </cfRule>
  </conditionalFormatting>
  <conditionalFormatting sqref="C221">
    <cfRule type="expression" dxfId="139" priority="8">
      <formula>IF($C$219="individuel",TRUE,FALSE)</formula>
    </cfRule>
  </conditionalFormatting>
  <conditionalFormatting sqref="C62:E63">
    <cfRule type="expression" dxfId="138" priority="7">
      <formula>$F$3&lt;&gt;"CMPP"</formula>
    </cfRule>
  </conditionalFormatting>
  <conditionalFormatting sqref="C249">
    <cfRule type="expression" dxfId="137" priority="6">
      <formula>IF($F$3&lt;&gt;"CMPP",TRUE,FALSE)</formula>
    </cfRule>
  </conditionalFormatting>
  <conditionalFormatting sqref="C183">
    <cfRule type="cellIs" dxfId="136" priority="5" operator="lessThan">
      <formula>0</formula>
    </cfRule>
  </conditionalFormatting>
  <conditionalFormatting sqref="D183:E183">
    <cfRule type="cellIs" dxfId="135" priority="4" operator="lessThan">
      <formula>0</formula>
    </cfRule>
  </conditionalFormatting>
  <conditionalFormatting sqref="C185">
    <cfRule type="cellIs" dxfId="134" priority="3" operator="lessThan">
      <formula>0</formula>
    </cfRule>
  </conditionalFormatting>
  <conditionalFormatting sqref="D185">
    <cfRule type="cellIs" dxfId="133" priority="2" operator="lessThan">
      <formula>0</formula>
    </cfRule>
  </conditionalFormatting>
  <conditionalFormatting sqref="E185">
    <cfRule type="cellIs" dxfId="132"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BF78ADDD-5A4D-405E-AED2-975C336495E7}">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3A80F698-4168-4615-A0BA-A4A0D6B25BD0}">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129" priority="23">
      <formula>AND($F$3&lt;&gt;"ESAT")</formula>
    </cfRule>
  </conditionalFormatting>
  <conditionalFormatting sqref="C64:E65">
    <cfRule type="expression" dxfId="128" priority="22">
      <formula>$F$3&lt;&gt;"CAMSP"</formula>
    </cfRule>
  </conditionalFormatting>
  <conditionalFormatting sqref="C66:E67">
    <cfRule type="expression" dxfId="127" priority="21">
      <formula>$F$3&lt;&gt;"ITEP"</formula>
    </cfRule>
  </conditionalFormatting>
  <conditionalFormatting sqref="C140:E140">
    <cfRule type="expression" dxfId="126" priority="20">
      <formula>AND($F$4&lt;&gt;"Etablissement",$F$4&lt;&gt;"Ets/service")</formula>
    </cfRule>
  </conditionalFormatting>
  <conditionalFormatting sqref="C141:E141">
    <cfRule type="expression" dxfId="125" priority="19">
      <formula>AND($F$4&lt;&gt;"Service",$F$4&lt;&gt;"Ets/service",$F$4&lt;&gt;"Ambu")</formula>
    </cfRule>
  </conditionalFormatting>
  <conditionalFormatting sqref="C17:E29">
    <cfRule type="expression" dxfId="124" priority="17">
      <formula>IF(SUM(C$17:C$29)&gt;1,TRUE,FALSE)</formula>
    </cfRule>
  </conditionalFormatting>
  <conditionalFormatting sqref="C17:E29">
    <cfRule type="expression" dxfId="123" priority="18">
      <formula>IF(SUM(C$17:C$29)&lt;&gt;1,TRUE,FALSE)</formula>
    </cfRule>
  </conditionalFormatting>
  <conditionalFormatting sqref="E59">
    <cfRule type="expression" dxfId="122" priority="16">
      <formula>IF($F$3&lt;&gt;"ESAT",TRUE,FALSE)</formula>
    </cfRule>
  </conditionalFormatting>
  <conditionalFormatting sqref="E60">
    <cfRule type="expression" dxfId="121" priority="14">
      <formula>IF($F$3&lt;&gt;"ESAT",TRUE,FALSE)</formula>
    </cfRule>
  </conditionalFormatting>
  <conditionalFormatting sqref="C179:E179">
    <cfRule type="expression" dxfId="120" priority="13">
      <formula>IF(C179&gt;C165,TRUE,FALSE)</formula>
    </cfRule>
  </conditionalFormatting>
  <conditionalFormatting sqref="C166:E166">
    <cfRule type="cellIs" dxfId="119" priority="12" operator="lessThan">
      <formula>60</formula>
    </cfRule>
  </conditionalFormatting>
  <conditionalFormatting sqref="C180:E180">
    <cfRule type="cellIs" dxfId="118" priority="11" operator="greaterThan">
      <formula>30</formula>
    </cfRule>
  </conditionalFormatting>
  <conditionalFormatting sqref="C181:E181">
    <cfRule type="expression" dxfId="117" priority="10">
      <formula>IF(C181&lt;&gt;C165-C179,TRUE,FALSE)</formula>
    </cfRule>
  </conditionalFormatting>
  <conditionalFormatting sqref="C182:E182">
    <cfRule type="cellIs" dxfId="116" priority="9" operator="lessThan">
      <formula>30</formula>
    </cfRule>
  </conditionalFormatting>
  <conditionalFormatting sqref="C221">
    <cfRule type="expression" dxfId="115" priority="8">
      <formula>IF($C$219="individuel",TRUE,FALSE)</formula>
    </cfRule>
  </conditionalFormatting>
  <conditionalFormatting sqref="C62:E63">
    <cfRule type="expression" dxfId="114" priority="7">
      <formula>$F$3&lt;&gt;"CMPP"</formula>
    </cfRule>
  </conditionalFormatting>
  <conditionalFormatting sqref="C249">
    <cfRule type="expression" dxfId="113" priority="6">
      <formula>IF($F$3&lt;&gt;"CMPP",TRUE,FALSE)</formula>
    </cfRule>
  </conditionalFormatting>
  <conditionalFormatting sqref="C183">
    <cfRule type="cellIs" dxfId="112" priority="5" operator="lessThan">
      <formula>0</formula>
    </cfRule>
  </conditionalFormatting>
  <conditionalFormatting sqref="D183:E183">
    <cfRule type="cellIs" dxfId="111" priority="4" operator="lessThan">
      <formula>0</formula>
    </cfRule>
  </conditionalFormatting>
  <conditionalFormatting sqref="C185">
    <cfRule type="cellIs" dxfId="110" priority="3" operator="lessThan">
      <formula>0</formula>
    </cfRule>
  </conditionalFormatting>
  <conditionalFormatting sqref="D185">
    <cfRule type="cellIs" dxfId="109" priority="2" operator="lessThan">
      <formula>0</formula>
    </cfRule>
  </conditionalFormatting>
  <conditionalFormatting sqref="E185">
    <cfRule type="cellIs" dxfId="108"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D6467B12-3F43-4256-B71F-55B764C5829F}">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575EA760-9B75-430C-BBDE-D70D5B527717}">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00"/>
  <sheetViews>
    <sheetView view="pageLayout" topLeftCell="A58" zoomScaleNormal="100" workbookViewId="0">
      <selection activeCell="E15" sqref="E15"/>
    </sheetView>
  </sheetViews>
  <sheetFormatPr baseColWidth="10" defaultRowHeight="15" x14ac:dyDescent="0.25"/>
  <cols>
    <col min="2" max="2" width="8.7109375" customWidth="1"/>
    <col min="3" max="3" width="22.140625" customWidth="1"/>
    <col min="4" max="4" width="11.140625" customWidth="1"/>
    <col min="5" max="5" width="12.7109375" customWidth="1"/>
    <col min="6" max="6" width="19" customWidth="1"/>
    <col min="7" max="7" width="9.7109375" customWidth="1"/>
    <col min="8" max="8" width="12.7109375" customWidth="1"/>
    <col min="9" max="9" width="8.85546875" customWidth="1"/>
    <col min="10" max="10" width="45.5703125" customWidth="1"/>
  </cols>
  <sheetData>
    <row r="2" spans="2:12" ht="21" x14ac:dyDescent="0.35">
      <c r="B2" s="456" t="s">
        <v>41</v>
      </c>
      <c r="C2" s="456"/>
      <c r="D2" s="456"/>
      <c r="E2" s="456"/>
      <c r="F2" s="456"/>
      <c r="G2" s="456"/>
      <c r="H2" s="456"/>
      <c r="I2" s="456"/>
      <c r="J2" s="456"/>
    </row>
    <row r="3" spans="2:12" x14ac:dyDescent="0.25">
      <c r="B3" s="458" t="s">
        <v>42</v>
      </c>
      <c r="C3" s="458"/>
      <c r="D3" s="458"/>
      <c r="E3" s="455"/>
      <c r="F3" s="455"/>
      <c r="G3" s="455"/>
      <c r="H3" s="455"/>
      <c r="I3" s="455"/>
      <c r="J3" s="455"/>
    </row>
    <row r="4" spans="2:12" x14ac:dyDescent="0.25">
      <c r="B4" s="458" t="s">
        <v>43</v>
      </c>
      <c r="C4" s="458"/>
      <c r="D4" s="458"/>
      <c r="E4" s="455"/>
      <c r="F4" s="455"/>
      <c r="G4" s="455"/>
      <c r="H4" s="455"/>
      <c r="I4" s="455"/>
      <c r="J4" s="455"/>
    </row>
    <row r="5" spans="2:12" s="3" customFormat="1" x14ac:dyDescent="0.25">
      <c r="B5" s="458" t="s">
        <v>368</v>
      </c>
      <c r="C5" s="458"/>
      <c r="D5" s="458"/>
      <c r="E5" s="455"/>
      <c r="F5" s="455"/>
      <c r="G5" s="455"/>
      <c r="H5" s="455"/>
      <c r="I5" s="455"/>
      <c r="J5" s="455"/>
    </row>
    <row r="6" spans="2:12" ht="32.25" customHeight="1" x14ac:dyDescent="0.25">
      <c r="B6" s="457" t="s">
        <v>44</v>
      </c>
      <c r="C6" s="457"/>
      <c r="D6" s="457"/>
      <c r="E6" s="17"/>
      <c r="F6" s="459" t="s">
        <v>45</v>
      </c>
      <c r="G6" s="459"/>
      <c r="H6" s="459"/>
      <c r="I6" s="455"/>
      <c r="J6" s="455"/>
      <c r="K6" s="3"/>
      <c r="L6" s="3"/>
    </row>
    <row r="8" spans="2:12" ht="21" x14ac:dyDescent="0.35">
      <c r="B8" s="453" t="s">
        <v>46</v>
      </c>
      <c r="C8" s="454"/>
      <c r="D8" s="454"/>
      <c r="E8" s="454"/>
      <c r="F8" s="454"/>
      <c r="G8" s="454"/>
      <c r="H8" s="454"/>
      <c r="I8" s="454"/>
      <c r="J8" s="454"/>
    </row>
    <row r="9" spans="2:12" ht="45" x14ac:dyDescent="0.25">
      <c r="B9" s="7" t="s">
        <v>226</v>
      </c>
      <c r="C9" s="7" t="s">
        <v>47</v>
      </c>
      <c r="D9" s="1" t="s">
        <v>48</v>
      </c>
      <c r="E9" s="1" t="s">
        <v>42</v>
      </c>
      <c r="F9" s="1" t="s">
        <v>49</v>
      </c>
      <c r="G9" s="1" t="s">
        <v>73</v>
      </c>
      <c r="H9" s="1" t="s">
        <v>50</v>
      </c>
      <c r="I9" s="452" t="s">
        <v>85</v>
      </c>
      <c r="J9" s="452"/>
    </row>
    <row r="10" spans="2:12" x14ac:dyDescent="0.25">
      <c r="B10" s="8">
        <v>1</v>
      </c>
      <c r="C10" s="18"/>
      <c r="D10" s="231"/>
      <c r="E10" s="230"/>
      <c r="F10" s="230"/>
      <c r="G10" s="230"/>
      <c r="H10" s="230"/>
      <c r="I10" s="230"/>
      <c r="J10" s="18"/>
    </row>
    <row r="11" spans="2:12" x14ac:dyDescent="0.25">
      <c r="B11" s="6">
        <v>2</v>
      </c>
      <c r="C11" s="18"/>
      <c r="D11" s="19"/>
      <c r="E11" s="18"/>
      <c r="F11" s="18"/>
      <c r="G11" s="18"/>
      <c r="H11" s="18"/>
      <c r="I11" s="18"/>
      <c r="J11" s="18"/>
    </row>
    <row r="12" spans="2:12" x14ac:dyDescent="0.25">
      <c r="B12" s="6">
        <v>3</v>
      </c>
      <c r="C12" s="18"/>
      <c r="D12" s="19"/>
      <c r="E12" s="18"/>
      <c r="F12" s="18"/>
      <c r="G12" s="18"/>
      <c r="H12" s="18"/>
      <c r="I12" s="18"/>
      <c r="J12" s="18"/>
    </row>
    <row r="13" spans="2:12" x14ac:dyDescent="0.25">
      <c r="B13" s="6">
        <v>4</v>
      </c>
      <c r="C13" s="18"/>
      <c r="D13" s="19"/>
      <c r="E13" s="18"/>
      <c r="F13" s="18"/>
      <c r="G13" s="18"/>
      <c r="H13" s="18"/>
      <c r="I13" s="18"/>
      <c r="J13" s="18"/>
    </row>
    <row r="14" spans="2:12" x14ac:dyDescent="0.25">
      <c r="B14" s="6">
        <v>5</v>
      </c>
      <c r="C14" s="18"/>
      <c r="D14" s="19"/>
      <c r="E14" s="18"/>
      <c r="F14" s="18"/>
      <c r="G14" s="18"/>
      <c r="H14" s="18"/>
      <c r="I14" s="18"/>
      <c r="J14" s="18"/>
    </row>
    <row r="15" spans="2:12" ht="14.45" x14ac:dyDescent="0.3">
      <c r="B15" s="6">
        <v>6</v>
      </c>
      <c r="C15" s="18"/>
      <c r="D15" s="19"/>
      <c r="E15" s="18"/>
      <c r="F15" s="18"/>
      <c r="G15" s="18"/>
      <c r="H15" s="18"/>
      <c r="I15" s="18"/>
      <c r="J15" s="18"/>
    </row>
    <row r="16" spans="2:12" ht="14.45" x14ac:dyDescent="0.3">
      <c r="B16" s="6">
        <v>7</v>
      </c>
      <c r="C16" s="18"/>
      <c r="D16" s="19"/>
      <c r="E16" s="18"/>
      <c r="F16" s="18"/>
      <c r="G16" s="18"/>
      <c r="H16" s="18"/>
      <c r="I16" s="18"/>
      <c r="J16" s="18"/>
    </row>
    <row r="17" spans="2:10" ht="14.45" x14ac:dyDescent="0.3">
      <c r="B17" s="6">
        <v>8</v>
      </c>
      <c r="C17" s="18"/>
      <c r="D17" s="19"/>
      <c r="E17" s="18"/>
      <c r="F17" s="18"/>
      <c r="G17" s="18"/>
      <c r="H17" s="18"/>
      <c r="I17" s="18"/>
      <c r="J17" s="18"/>
    </row>
    <row r="18" spans="2:10" ht="14.45" x14ac:dyDescent="0.3">
      <c r="B18" s="6">
        <v>9</v>
      </c>
      <c r="C18" s="18"/>
      <c r="D18" s="19"/>
      <c r="E18" s="18"/>
      <c r="F18" s="18"/>
      <c r="G18" s="18"/>
      <c r="H18" s="18"/>
      <c r="I18" s="18"/>
      <c r="J18" s="18"/>
    </row>
    <row r="19" spans="2:10" ht="14.45" x14ac:dyDescent="0.3">
      <c r="B19" s="6">
        <v>10</v>
      </c>
      <c r="C19" s="18"/>
      <c r="D19" s="19"/>
      <c r="E19" s="18"/>
      <c r="F19" s="18"/>
      <c r="G19" s="18"/>
      <c r="H19" s="18"/>
      <c r="I19" s="18"/>
      <c r="J19" s="18"/>
    </row>
    <row r="20" spans="2:10" ht="14.45" x14ac:dyDescent="0.3">
      <c r="B20" s="6">
        <v>11</v>
      </c>
      <c r="C20" s="18"/>
      <c r="D20" s="19"/>
      <c r="E20" s="18"/>
      <c r="F20" s="18"/>
      <c r="G20" s="18"/>
      <c r="H20" s="18"/>
      <c r="I20" s="18"/>
      <c r="J20" s="18"/>
    </row>
    <row r="21" spans="2:10" ht="14.45" x14ac:dyDescent="0.3">
      <c r="B21" s="6">
        <v>12</v>
      </c>
      <c r="C21" s="18"/>
      <c r="D21" s="19"/>
      <c r="E21" s="18"/>
      <c r="F21" s="18"/>
      <c r="G21" s="18"/>
      <c r="H21" s="18"/>
      <c r="I21" s="18"/>
      <c r="J21" s="18"/>
    </row>
    <row r="22" spans="2:10" ht="14.45" x14ac:dyDescent="0.3">
      <c r="B22" s="6">
        <v>13</v>
      </c>
      <c r="C22" s="18"/>
      <c r="D22" s="19"/>
      <c r="E22" s="18"/>
      <c r="F22" s="18"/>
      <c r="G22" s="18"/>
      <c r="H22" s="18"/>
      <c r="I22" s="18"/>
      <c r="J22" s="18"/>
    </row>
    <row r="23" spans="2:10" x14ac:dyDescent="0.25">
      <c r="B23" s="6">
        <v>14</v>
      </c>
      <c r="C23" s="18"/>
      <c r="D23" s="19"/>
      <c r="E23" s="18"/>
      <c r="F23" s="18"/>
      <c r="G23" s="18"/>
      <c r="H23" s="18"/>
      <c r="I23" s="18"/>
      <c r="J23" s="18"/>
    </row>
    <row r="24" spans="2:10" x14ac:dyDescent="0.25">
      <c r="B24" s="6">
        <v>15</v>
      </c>
      <c r="C24" s="18"/>
      <c r="D24" s="19"/>
      <c r="E24" s="18"/>
      <c r="F24" s="18"/>
      <c r="G24" s="18"/>
      <c r="H24" s="18"/>
      <c r="I24" s="18"/>
      <c r="J24" s="18"/>
    </row>
    <row r="25" spans="2:10" x14ac:dyDescent="0.25">
      <c r="B25" s="6">
        <v>16</v>
      </c>
      <c r="C25" s="18"/>
      <c r="D25" s="19"/>
      <c r="E25" s="18"/>
      <c r="F25" s="18"/>
      <c r="G25" s="18"/>
      <c r="H25" s="18"/>
      <c r="I25" s="18"/>
      <c r="J25" s="18"/>
    </row>
    <row r="26" spans="2:10" x14ac:dyDescent="0.25">
      <c r="B26" s="6">
        <v>17</v>
      </c>
      <c r="C26" s="18"/>
      <c r="D26" s="19"/>
      <c r="E26" s="18"/>
      <c r="F26" s="18"/>
      <c r="G26" s="18"/>
      <c r="H26" s="18"/>
      <c r="I26" s="18"/>
      <c r="J26" s="18"/>
    </row>
    <row r="27" spans="2:10" x14ac:dyDescent="0.25">
      <c r="B27" s="6">
        <v>18</v>
      </c>
      <c r="C27" s="18"/>
      <c r="D27" s="19"/>
      <c r="E27" s="18"/>
      <c r="F27" s="18"/>
      <c r="G27" s="18"/>
      <c r="H27" s="18"/>
      <c r="I27" s="18"/>
      <c r="J27" s="18"/>
    </row>
    <row r="28" spans="2:10" x14ac:dyDescent="0.25">
      <c r="B28" s="6">
        <v>19</v>
      </c>
      <c r="C28" s="18"/>
      <c r="D28" s="19"/>
      <c r="E28" s="18"/>
      <c r="F28" s="18"/>
      <c r="G28" s="18"/>
      <c r="H28" s="18"/>
      <c r="I28" s="18"/>
      <c r="J28" s="18"/>
    </row>
    <row r="29" spans="2:10" x14ac:dyDescent="0.25">
      <c r="B29" s="6">
        <v>20</v>
      </c>
      <c r="C29" s="18"/>
      <c r="D29" s="19"/>
      <c r="E29" s="18"/>
      <c r="F29" s="18"/>
      <c r="G29" s="18"/>
      <c r="H29" s="18"/>
      <c r="I29" s="18"/>
      <c r="J29" s="18"/>
    </row>
    <row r="30" spans="2:10" x14ac:dyDescent="0.25">
      <c r="B30" s="6">
        <v>21</v>
      </c>
      <c r="C30" s="18"/>
      <c r="D30" s="19"/>
      <c r="E30" s="18"/>
      <c r="F30" s="18"/>
      <c r="G30" s="18"/>
      <c r="H30" s="18"/>
      <c r="I30" s="18"/>
      <c r="J30" s="18"/>
    </row>
    <row r="31" spans="2:10" x14ac:dyDescent="0.25">
      <c r="B31" s="6">
        <v>22</v>
      </c>
      <c r="C31" s="18"/>
      <c r="D31" s="19"/>
      <c r="E31" s="18"/>
      <c r="F31" s="18"/>
      <c r="G31" s="18"/>
      <c r="H31" s="18"/>
      <c r="I31" s="18"/>
      <c r="J31" s="18"/>
    </row>
    <row r="32" spans="2:10" x14ac:dyDescent="0.25">
      <c r="B32" s="6">
        <v>23</v>
      </c>
      <c r="C32" s="18"/>
      <c r="D32" s="19"/>
      <c r="E32" s="18"/>
      <c r="F32" s="18"/>
      <c r="G32" s="18"/>
      <c r="H32" s="18"/>
      <c r="I32" s="18"/>
      <c r="J32" s="18"/>
    </row>
    <row r="33" spans="2:10" x14ac:dyDescent="0.25">
      <c r="B33" s="6">
        <v>24</v>
      </c>
      <c r="C33" s="18"/>
      <c r="D33" s="19"/>
      <c r="E33" s="18"/>
      <c r="F33" s="18"/>
      <c r="G33" s="18"/>
      <c r="H33" s="18"/>
      <c r="I33" s="18"/>
      <c r="J33" s="18"/>
    </row>
    <row r="34" spans="2:10" x14ac:dyDescent="0.25">
      <c r="B34" s="6">
        <v>25</v>
      </c>
      <c r="C34" s="18"/>
      <c r="D34" s="19"/>
      <c r="E34" s="18"/>
      <c r="F34" s="18"/>
      <c r="G34" s="18"/>
      <c r="H34" s="18"/>
      <c r="I34" s="18"/>
      <c r="J34" s="18"/>
    </row>
    <row r="35" spans="2:10" x14ac:dyDescent="0.25">
      <c r="B35" s="6">
        <v>26</v>
      </c>
      <c r="C35" s="18"/>
      <c r="D35" s="19"/>
      <c r="E35" s="18"/>
      <c r="F35" s="18"/>
      <c r="G35" s="18"/>
      <c r="H35" s="18"/>
      <c r="I35" s="18"/>
      <c r="J35" s="18"/>
    </row>
    <row r="36" spans="2:10" x14ac:dyDescent="0.25">
      <c r="B36" s="6">
        <v>27</v>
      </c>
      <c r="C36" s="18"/>
      <c r="D36" s="19"/>
      <c r="E36" s="18"/>
      <c r="F36" s="18"/>
      <c r="G36" s="18"/>
      <c r="H36" s="18"/>
      <c r="I36" s="18"/>
      <c r="J36" s="18"/>
    </row>
    <row r="37" spans="2:10" x14ac:dyDescent="0.25">
      <c r="B37" s="6">
        <v>28</v>
      </c>
      <c r="C37" s="18"/>
      <c r="D37" s="19"/>
      <c r="E37" s="18"/>
      <c r="F37" s="18"/>
      <c r="G37" s="18"/>
      <c r="H37" s="18"/>
      <c r="I37" s="18"/>
      <c r="J37" s="18"/>
    </row>
    <row r="38" spans="2:10" x14ac:dyDescent="0.25">
      <c r="B38" s="6">
        <v>29</v>
      </c>
      <c r="C38" s="18"/>
      <c r="D38" s="19"/>
      <c r="E38" s="18"/>
      <c r="F38" s="18"/>
      <c r="G38" s="18"/>
      <c r="H38" s="18"/>
      <c r="I38" s="18"/>
      <c r="J38" s="18"/>
    </row>
    <row r="39" spans="2:10" x14ac:dyDescent="0.25">
      <c r="B39" s="6">
        <v>30</v>
      </c>
      <c r="C39" s="18"/>
      <c r="D39" s="19"/>
      <c r="E39" s="18"/>
      <c r="F39" s="18"/>
      <c r="G39" s="18"/>
      <c r="H39" s="18"/>
      <c r="I39" s="18"/>
      <c r="J39" s="18"/>
    </row>
    <row r="40" spans="2:10" x14ac:dyDescent="0.25">
      <c r="B40" s="6">
        <v>31</v>
      </c>
      <c r="C40" s="18"/>
      <c r="D40" s="19"/>
      <c r="E40" s="18"/>
      <c r="F40" s="18"/>
      <c r="G40" s="18"/>
      <c r="H40" s="18"/>
      <c r="I40" s="18"/>
      <c r="J40" s="18"/>
    </row>
    <row r="41" spans="2:10" x14ac:dyDescent="0.25">
      <c r="B41" s="6">
        <v>32</v>
      </c>
      <c r="C41" s="18"/>
      <c r="D41" s="19"/>
      <c r="E41" s="18"/>
      <c r="F41" s="18"/>
      <c r="G41" s="18"/>
      <c r="H41" s="18"/>
      <c r="I41" s="18"/>
      <c r="J41" s="18"/>
    </row>
    <row r="42" spans="2:10" x14ac:dyDescent="0.25">
      <c r="B42" s="6">
        <v>33</v>
      </c>
      <c r="C42" s="18"/>
      <c r="D42" s="19"/>
      <c r="E42" s="18"/>
      <c r="F42" s="18"/>
      <c r="G42" s="18"/>
      <c r="H42" s="18"/>
      <c r="I42" s="18"/>
      <c r="J42" s="18"/>
    </row>
    <row r="43" spans="2:10" x14ac:dyDescent="0.25">
      <c r="B43" s="6">
        <v>34</v>
      </c>
      <c r="C43" s="18"/>
      <c r="D43" s="19"/>
      <c r="E43" s="18"/>
      <c r="F43" s="18"/>
      <c r="G43" s="18"/>
      <c r="H43" s="18"/>
      <c r="I43" s="18"/>
      <c r="J43" s="18"/>
    </row>
    <row r="44" spans="2:10" x14ac:dyDescent="0.25">
      <c r="B44" s="6">
        <v>35</v>
      </c>
      <c r="C44" s="18"/>
      <c r="D44" s="19"/>
      <c r="E44" s="18"/>
      <c r="F44" s="18"/>
      <c r="G44" s="18"/>
      <c r="H44" s="18"/>
      <c r="I44" s="18"/>
      <c r="J44" s="18"/>
    </row>
    <row r="45" spans="2:10" x14ac:dyDescent="0.25">
      <c r="B45" s="6">
        <v>36</v>
      </c>
      <c r="C45" s="18"/>
      <c r="D45" s="19"/>
      <c r="E45" s="18"/>
      <c r="F45" s="18"/>
      <c r="G45" s="18"/>
      <c r="H45" s="18"/>
      <c r="I45" s="18"/>
      <c r="J45" s="18"/>
    </row>
    <row r="46" spans="2:10" x14ac:dyDescent="0.25">
      <c r="B46" s="6">
        <v>37</v>
      </c>
      <c r="C46" s="18"/>
      <c r="D46" s="19"/>
      <c r="E46" s="18"/>
      <c r="F46" s="18"/>
      <c r="G46" s="18"/>
      <c r="H46" s="18"/>
      <c r="I46" s="18"/>
      <c r="J46" s="18"/>
    </row>
    <row r="47" spans="2:10" x14ac:dyDescent="0.25">
      <c r="B47" s="6">
        <v>38</v>
      </c>
      <c r="C47" s="18"/>
      <c r="D47" s="19"/>
      <c r="E47" s="18"/>
      <c r="F47" s="18"/>
      <c r="G47" s="18"/>
      <c r="H47" s="18"/>
      <c r="I47" s="18"/>
      <c r="J47" s="18"/>
    </row>
    <row r="48" spans="2:10" x14ac:dyDescent="0.25">
      <c r="B48" s="6">
        <v>39</v>
      </c>
      <c r="C48" s="18"/>
      <c r="D48" s="19"/>
      <c r="E48" s="18"/>
      <c r="F48" s="18"/>
      <c r="G48" s="18"/>
      <c r="H48" s="18"/>
      <c r="I48" s="18"/>
      <c r="J48" s="18"/>
    </row>
    <row r="49" spans="2:10" x14ac:dyDescent="0.25">
      <c r="B49" s="6">
        <v>40</v>
      </c>
      <c r="C49" s="18"/>
      <c r="D49" s="19"/>
      <c r="E49" s="18"/>
      <c r="F49" s="18"/>
      <c r="G49" s="18"/>
      <c r="H49" s="18"/>
      <c r="I49" s="18"/>
      <c r="J49" s="18"/>
    </row>
    <row r="50" spans="2:10" x14ac:dyDescent="0.25">
      <c r="B50" s="6">
        <v>41</v>
      </c>
      <c r="C50" s="18"/>
      <c r="D50" s="19"/>
      <c r="E50" s="18"/>
      <c r="F50" s="18"/>
      <c r="G50" s="18"/>
      <c r="H50" s="18"/>
      <c r="I50" s="18"/>
      <c r="J50" s="18"/>
    </row>
    <row r="51" spans="2:10" x14ac:dyDescent="0.25">
      <c r="B51" s="6">
        <v>42</v>
      </c>
      <c r="C51" s="18"/>
      <c r="D51" s="19"/>
      <c r="E51" s="18"/>
      <c r="F51" s="18"/>
      <c r="G51" s="18"/>
      <c r="H51" s="18"/>
      <c r="I51" s="18"/>
      <c r="J51" s="18"/>
    </row>
    <row r="52" spans="2:10" x14ac:dyDescent="0.25">
      <c r="B52" s="6">
        <v>43</v>
      </c>
      <c r="C52" s="18"/>
      <c r="D52" s="19"/>
      <c r="E52" s="18"/>
      <c r="F52" s="18"/>
      <c r="G52" s="18"/>
      <c r="H52" s="18"/>
      <c r="I52" s="18"/>
      <c r="J52" s="18"/>
    </row>
    <row r="53" spans="2:10" x14ac:dyDescent="0.25">
      <c r="B53" s="6">
        <v>44</v>
      </c>
      <c r="C53" s="18"/>
      <c r="D53" s="19"/>
      <c r="E53" s="18"/>
      <c r="F53" s="18"/>
      <c r="G53" s="18"/>
      <c r="H53" s="18"/>
      <c r="I53" s="18"/>
      <c r="J53" s="18"/>
    </row>
    <row r="54" spans="2:10" x14ac:dyDescent="0.25">
      <c r="B54" s="6">
        <v>45</v>
      </c>
      <c r="C54" s="18"/>
      <c r="D54" s="19"/>
      <c r="E54" s="18"/>
      <c r="F54" s="18"/>
      <c r="G54" s="18"/>
      <c r="H54" s="18"/>
      <c r="I54" s="18"/>
      <c r="J54" s="18"/>
    </row>
    <row r="55" spans="2:10" x14ac:dyDescent="0.25">
      <c r="B55" s="6">
        <v>46</v>
      </c>
      <c r="C55" s="18"/>
      <c r="D55" s="19"/>
      <c r="E55" s="18"/>
      <c r="F55" s="18"/>
      <c r="G55" s="18"/>
      <c r="H55" s="18"/>
      <c r="I55" s="18"/>
      <c r="J55" s="18"/>
    </row>
    <row r="56" spans="2:10" x14ac:dyDescent="0.25">
      <c r="B56" s="6">
        <v>47</v>
      </c>
      <c r="C56" s="18"/>
      <c r="D56" s="19"/>
      <c r="E56" s="18"/>
      <c r="F56" s="18"/>
      <c r="G56" s="18"/>
      <c r="H56" s="18"/>
      <c r="I56" s="18"/>
      <c r="J56" s="18"/>
    </row>
    <row r="57" spans="2:10" x14ac:dyDescent="0.25">
      <c r="B57" s="6">
        <v>48</v>
      </c>
      <c r="C57" s="18"/>
      <c r="D57" s="19"/>
      <c r="E57" s="18"/>
      <c r="F57" s="18"/>
      <c r="G57" s="18"/>
      <c r="H57" s="18"/>
      <c r="I57" s="18"/>
      <c r="J57" s="18"/>
    </row>
    <row r="58" spans="2:10" x14ac:dyDescent="0.25">
      <c r="B58" s="6">
        <v>49</v>
      </c>
      <c r="C58" s="18"/>
      <c r="D58" s="19"/>
      <c r="E58" s="18"/>
      <c r="F58" s="18"/>
      <c r="G58" s="18"/>
      <c r="H58" s="18"/>
      <c r="I58" s="18"/>
      <c r="J58" s="18"/>
    </row>
    <row r="59" spans="2:10" x14ac:dyDescent="0.25">
      <c r="B59" s="6">
        <v>50</v>
      </c>
      <c r="C59" s="18"/>
      <c r="D59" s="19"/>
      <c r="E59" s="18"/>
      <c r="F59" s="18"/>
      <c r="G59" s="18"/>
      <c r="H59" s="18"/>
      <c r="I59" s="18"/>
      <c r="J59" s="18"/>
    </row>
    <row r="60" spans="2:10" x14ac:dyDescent="0.25">
      <c r="C60" s="5"/>
    </row>
    <row r="61" spans="2:10" x14ac:dyDescent="0.25">
      <c r="C61" s="5"/>
    </row>
    <row r="62" spans="2:10" x14ac:dyDescent="0.25">
      <c r="C62" s="5"/>
    </row>
    <row r="63" spans="2:10" x14ac:dyDescent="0.25">
      <c r="C63" s="5"/>
    </row>
    <row r="64" spans="2:10" x14ac:dyDescent="0.25">
      <c r="C64" s="5"/>
    </row>
    <row r="65" spans="3:3" x14ac:dyDescent="0.25">
      <c r="C65" s="5"/>
    </row>
    <row r="66" spans="3:3" x14ac:dyDescent="0.25">
      <c r="C66" s="5"/>
    </row>
    <row r="67" spans="3:3" x14ac:dyDescent="0.25">
      <c r="C67" s="5"/>
    </row>
    <row r="68" spans="3:3" x14ac:dyDescent="0.25">
      <c r="C68" s="5"/>
    </row>
    <row r="69" spans="3:3" x14ac:dyDescent="0.25">
      <c r="C69" s="5"/>
    </row>
    <row r="70" spans="3:3" x14ac:dyDescent="0.25">
      <c r="C70" s="5"/>
    </row>
    <row r="71" spans="3:3" x14ac:dyDescent="0.25">
      <c r="C71" s="5"/>
    </row>
    <row r="72" spans="3:3" x14ac:dyDescent="0.25">
      <c r="C72" s="5"/>
    </row>
    <row r="73" spans="3:3" x14ac:dyDescent="0.25">
      <c r="C73" s="5"/>
    </row>
    <row r="74" spans="3:3" x14ac:dyDescent="0.25">
      <c r="C74" s="5"/>
    </row>
    <row r="75" spans="3:3" x14ac:dyDescent="0.25">
      <c r="C75" s="5"/>
    </row>
    <row r="76" spans="3:3" x14ac:dyDescent="0.25">
      <c r="C76" s="5"/>
    </row>
    <row r="77" spans="3:3" x14ac:dyDescent="0.25">
      <c r="C77" s="5"/>
    </row>
    <row r="78" spans="3:3" x14ac:dyDescent="0.25">
      <c r="C78" s="5"/>
    </row>
    <row r="79" spans="3:3" x14ac:dyDescent="0.25">
      <c r="C79" s="5"/>
    </row>
    <row r="80" spans="3:3" x14ac:dyDescent="0.25">
      <c r="C80" s="5"/>
    </row>
    <row r="81" spans="3:3" x14ac:dyDescent="0.25">
      <c r="C81" s="5"/>
    </row>
    <row r="82" spans="3:3" x14ac:dyDescent="0.25">
      <c r="C82" s="5"/>
    </row>
    <row r="83" spans="3:3" x14ac:dyDescent="0.25">
      <c r="C83" s="5"/>
    </row>
    <row r="84" spans="3:3" x14ac:dyDescent="0.25">
      <c r="C84" s="5"/>
    </row>
    <row r="85" spans="3:3" x14ac:dyDescent="0.25">
      <c r="C85" s="5"/>
    </row>
    <row r="86" spans="3:3" x14ac:dyDescent="0.25">
      <c r="C86" s="5"/>
    </row>
    <row r="87" spans="3:3" x14ac:dyDescent="0.25">
      <c r="C87" s="5"/>
    </row>
    <row r="88" spans="3:3" x14ac:dyDescent="0.25">
      <c r="C88" s="5"/>
    </row>
    <row r="89" spans="3:3" x14ac:dyDescent="0.25">
      <c r="C89" s="5"/>
    </row>
    <row r="90" spans="3:3" x14ac:dyDescent="0.25">
      <c r="C90" s="5"/>
    </row>
    <row r="91" spans="3:3" x14ac:dyDescent="0.25">
      <c r="C91" s="5"/>
    </row>
    <row r="92" spans="3:3" x14ac:dyDescent="0.25">
      <c r="C92" s="5"/>
    </row>
    <row r="93" spans="3:3" x14ac:dyDescent="0.25">
      <c r="C93" s="5"/>
    </row>
    <row r="94" spans="3:3" x14ac:dyDescent="0.25">
      <c r="C94" s="5"/>
    </row>
    <row r="95" spans="3:3" x14ac:dyDescent="0.25">
      <c r="C95" s="5"/>
    </row>
    <row r="96" spans="3:3" x14ac:dyDescent="0.25">
      <c r="C96" s="5"/>
    </row>
    <row r="97" spans="3:3" x14ac:dyDescent="0.25">
      <c r="C97" s="5"/>
    </row>
    <row r="98" spans="3:3" x14ac:dyDescent="0.25">
      <c r="C98" s="5"/>
    </row>
    <row r="99" spans="3:3" x14ac:dyDescent="0.25">
      <c r="C99" s="5"/>
    </row>
    <row r="100" spans="3:3" x14ac:dyDescent="0.25">
      <c r="C100" s="5"/>
    </row>
    <row r="101" spans="3:3" x14ac:dyDescent="0.25">
      <c r="C101" s="5"/>
    </row>
    <row r="102" spans="3:3" x14ac:dyDescent="0.25">
      <c r="C102" s="5"/>
    </row>
    <row r="103" spans="3:3" x14ac:dyDescent="0.25">
      <c r="C103" s="5"/>
    </row>
    <row r="104" spans="3:3" x14ac:dyDescent="0.25">
      <c r="C104" s="5"/>
    </row>
    <row r="105" spans="3:3" x14ac:dyDescent="0.25">
      <c r="C105" s="5"/>
    </row>
    <row r="106" spans="3:3" x14ac:dyDescent="0.25">
      <c r="C106" s="5"/>
    </row>
    <row r="107" spans="3:3" x14ac:dyDescent="0.25">
      <c r="C107" s="5"/>
    </row>
    <row r="108" spans="3:3" x14ac:dyDescent="0.25">
      <c r="C108" s="5"/>
    </row>
    <row r="109" spans="3:3" x14ac:dyDescent="0.25">
      <c r="C109" s="5"/>
    </row>
    <row r="110" spans="3:3" x14ac:dyDescent="0.25">
      <c r="C110" s="5"/>
    </row>
    <row r="111" spans="3:3" x14ac:dyDescent="0.25">
      <c r="C111" s="5"/>
    </row>
    <row r="112" spans="3:3" x14ac:dyDescent="0.25">
      <c r="C112" s="5"/>
    </row>
    <row r="113" spans="3:3" x14ac:dyDescent="0.25">
      <c r="C113" s="5"/>
    </row>
    <row r="114" spans="3:3" x14ac:dyDescent="0.25">
      <c r="C114" s="5"/>
    </row>
    <row r="115" spans="3:3" x14ac:dyDescent="0.25">
      <c r="C115" s="5"/>
    </row>
    <row r="116" spans="3:3" x14ac:dyDescent="0.25">
      <c r="C116" s="5"/>
    </row>
    <row r="117" spans="3:3" x14ac:dyDescent="0.25">
      <c r="C117" s="5"/>
    </row>
    <row r="118" spans="3:3" x14ac:dyDescent="0.25">
      <c r="C118" s="5"/>
    </row>
    <row r="119" spans="3:3" x14ac:dyDescent="0.25">
      <c r="C119" s="5"/>
    </row>
    <row r="120" spans="3:3" x14ac:dyDescent="0.25">
      <c r="C120" s="5"/>
    </row>
    <row r="121" spans="3:3" x14ac:dyDescent="0.25">
      <c r="C121" s="5"/>
    </row>
    <row r="122" spans="3:3" x14ac:dyDescent="0.25">
      <c r="C122" s="5"/>
    </row>
    <row r="123" spans="3:3" x14ac:dyDescent="0.25">
      <c r="C123" s="5"/>
    </row>
    <row r="124" spans="3:3" x14ac:dyDescent="0.25">
      <c r="C124" s="5"/>
    </row>
    <row r="125" spans="3:3" x14ac:dyDescent="0.25">
      <c r="C125" s="5"/>
    </row>
    <row r="126" spans="3:3" x14ac:dyDescent="0.25">
      <c r="C126" s="5"/>
    </row>
    <row r="127" spans="3:3" x14ac:dyDescent="0.25">
      <c r="C127" s="5"/>
    </row>
    <row r="128" spans="3:3" x14ac:dyDescent="0.25">
      <c r="C128" s="5"/>
    </row>
    <row r="129" spans="3:3" x14ac:dyDescent="0.25">
      <c r="C129" s="5"/>
    </row>
    <row r="130" spans="3:3" x14ac:dyDescent="0.25">
      <c r="C130" s="5"/>
    </row>
    <row r="131" spans="3:3" x14ac:dyDescent="0.25">
      <c r="C131" s="5"/>
    </row>
    <row r="132" spans="3:3" x14ac:dyDescent="0.25">
      <c r="C132" s="5"/>
    </row>
    <row r="133" spans="3:3" x14ac:dyDescent="0.25">
      <c r="C133" s="5"/>
    </row>
    <row r="134" spans="3:3" x14ac:dyDescent="0.25">
      <c r="C134" s="5"/>
    </row>
    <row r="135" spans="3:3" x14ac:dyDescent="0.25">
      <c r="C135" s="5"/>
    </row>
    <row r="136" spans="3:3" x14ac:dyDescent="0.25">
      <c r="C136" s="5"/>
    </row>
    <row r="137" spans="3:3" x14ac:dyDescent="0.25">
      <c r="C137" s="5"/>
    </row>
    <row r="138" spans="3:3" x14ac:dyDescent="0.25">
      <c r="C138" s="5"/>
    </row>
    <row r="139" spans="3:3" x14ac:dyDescent="0.25">
      <c r="C139" s="5"/>
    </row>
    <row r="140" spans="3:3" x14ac:dyDescent="0.25">
      <c r="C140" s="5"/>
    </row>
    <row r="141" spans="3:3" x14ac:dyDescent="0.25">
      <c r="C141" s="5"/>
    </row>
    <row r="142" spans="3:3" x14ac:dyDescent="0.25">
      <c r="C142" s="5"/>
    </row>
    <row r="143" spans="3:3" x14ac:dyDescent="0.25">
      <c r="C143" s="5"/>
    </row>
    <row r="144" spans="3:3" x14ac:dyDescent="0.25">
      <c r="C144" s="5"/>
    </row>
    <row r="145" spans="3:3" x14ac:dyDescent="0.25">
      <c r="C145" s="5"/>
    </row>
    <row r="146" spans="3:3" x14ac:dyDescent="0.25">
      <c r="C146" s="5"/>
    </row>
    <row r="147" spans="3:3" x14ac:dyDescent="0.25">
      <c r="C147" s="5"/>
    </row>
    <row r="148" spans="3:3" x14ac:dyDescent="0.25">
      <c r="C148" s="5"/>
    </row>
    <row r="149" spans="3:3" x14ac:dyDescent="0.25">
      <c r="C149" s="5"/>
    </row>
    <row r="150" spans="3:3" x14ac:dyDescent="0.25">
      <c r="C150" s="5"/>
    </row>
    <row r="151" spans="3:3" x14ac:dyDescent="0.25">
      <c r="C151" s="5"/>
    </row>
    <row r="152" spans="3:3" x14ac:dyDescent="0.25">
      <c r="C152" s="5"/>
    </row>
    <row r="153" spans="3:3" x14ac:dyDescent="0.25">
      <c r="C153" s="5"/>
    </row>
    <row r="154" spans="3:3" x14ac:dyDescent="0.25">
      <c r="C154" s="5"/>
    </row>
    <row r="155" spans="3:3" x14ac:dyDescent="0.25">
      <c r="C155" s="5"/>
    </row>
    <row r="156" spans="3:3" x14ac:dyDescent="0.25">
      <c r="C156" s="5"/>
    </row>
    <row r="157" spans="3:3" x14ac:dyDescent="0.25">
      <c r="C157" s="5"/>
    </row>
    <row r="158" spans="3:3" x14ac:dyDescent="0.25">
      <c r="C158" s="5"/>
    </row>
    <row r="159" spans="3:3" x14ac:dyDescent="0.25">
      <c r="C159" s="5"/>
    </row>
    <row r="160" spans="3:3" x14ac:dyDescent="0.25">
      <c r="C160" s="5"/>
    </row>
    <row r="161" spans="3:3" x14ac:dyDescent="0.25">
      <c r="C161" s="5"/>
    </row>
    <row r="162" spans="3:3" x14ac:dyDescent="0.25">
      <c r="C162" s="5"/>
    </row>
    <row r="163" spans="3:3" x14ac:dyDescent="0.25">
      <c r="C163" s="5"/>
    </row>
    <row r="164" spans="3:3" x14ac:dyDescent="0.25">
      <c r="C164" s="5"/>
    </row>
    <row r="165" spans="3:3" x14ac:dyDescent="0.25">
      <c r="C165" s="5"/>
    </row>
    <row r="166" spans="3:3" x14ac:dyDescent="0.25">
      <c r="C166" s="5"/>
    </row>
    <row r="167" spans="3:3" x14ac:dyDescent="0.25">
      <c r="C167" s="5"/>
    </row>
    <row r="168" spans="3:3" x14ac:dyDescent="0.25">
      <c r="C168" s="5"/>
    </row>
    <row r="169" spans="3:3" x14ac:dyDescent="0.25">
      <c r="C169" s="5"/>
    </row>
    <row r="170" spans="3:3" x14ac:dyDescent="0.25">
      <c r="C170" s="5"/>
    </row>
    <row r="171" spans="3:3" x14ac:dyDescent="0.25">
      <c r="C171" s="5"/>
    </row>
    <row r="172" spans="3:3" x14ac:dyDescent="0.25">
      <c r="C172" s="5"/>
    </row>
    <row r="173" spans="3:3" x14ac:dyDescent="0.25">
      <c r="C173" s="5"/>
    </row>
    <row r="174" spans="3:3" x14ac:dyDescent="0.25">
      <c r="C174" s="5"/>
    </row>
    <row r="175" spans="3:3" x14ac:dyDescent="0.25">
      <c r="C175" s="5"/>
    </row>
    <row r="176" spans="3:3" x14ac:dyDescent="0.25">
      <c r="C176" s="5"/>
    </row>
    <row r="177" spans="3:3" x14ac:dyDescent="0.25">
      <c r="C177" s="5"/>
    </row>
    <row r="178" spans="3:3" x14ac:dyDescent="0.25">
      <c r="C178" s="5"/>
    </row>
    <row r="179" spans="3:3" x14ac:dyDescent="0.25">
      <c r="C179" s="5"/>
    </row>
    <row r="180" spans="3:3" x14ac:dyDescent="0.25">
      <c r="C180" s="5"/>
    </row>
    <row r="181" spans="3:3" x14ac:dyDescent="0.25">
      <c r="C181" s="5"/>
    </row>
    <row r="182" spans="3:3" x14ac:dyDescent="0.25">
      <c r="C182" s="5"/>
    </row>
    <row r="183" spans="3:3" x14ac:dyDescent="0.25">
      <c r="C183" s="5"/>
    </row>
    <row r="184" spans="3:3" x14ac:dyDescent="0.25">
      <c r="C184" s="5"/>
    </row>
    <row r="185" spans="3:3" x14ac:dyDescent="0.25">
      <c r="C185" s="5"/>
    </row>
    <row r="186" spans="3:3" x14ac:dyDescent="0.25">
      <c r="C186" s="5"/>
    </row>
    <row r="187" spans="3:3" x14ac:dyDescent="0.25">
      <c r="C187" s="5"/>
    </row>
    <row r="188" spans="3:3" x14ac:dyDescent="0.25">
      <c r="C188" s="5"/>
    </row>
    <row r="189" spans="3:3" x14ac:dyDescent="0.25">
      <c r="C189" s="5"/>
    </row>
    <row r="190" spans="3:3" x14ac:dyDescent="0.25">
      <c r="C190" s="5"/>
    </row>
    <row r="191" spans="3:3" x14ac:dyDescent="0.25">
      <c r="C191" s="5"/>
    </row>
    <row r="192" spans="3:3" x14ac:dyDescent="0.25">
      <c r="C192" s="5"/>
    </row>
    <row r="193" spans="3:3" x14ac:dyDescent="0.25">
      <c r="C193" s="5"/>
    </row>
    <row r="194" spans="3:3" x14ac:dyDescent="0.25">
      <c r="C194" s="5"/>
    </row>
    <row r="195" spans="3:3" x14ac:dyDescent="0.25">
      <c r="C195" s="5"/>
    </row>
    <row r="196" spans="3:3" x14ac:dyDescent="0.25">
      <c r="C196" s="5"/>
    </row>
    <row r="197" spans="3:3" x14ac:dyDescent="0.25">
      <c r="C197" s="5"/>
    </row>
    <row r="198" spans="3:3" x14ac:dyDescent="0.25">
      <c r="C198" s="5"/>
    </row>
    <row r="199" spans="3:3" x14ac:dyDescent="0.25">
      <c r="C199" s="5"/>
    </row>
    <row r="200" spans="3:3" x14ac:dyDescent="0.25">
      <c r="C200" s="5"/>
    </row>
  </sheetData>
  <sheetProtection password="D601" sheet="1" objects="1" scenarios="1" selectLockedCells="1"/>
  <mergeCells count="12">
    <mergeCell ref="I9:J9"/>
    <mergeCell ref="B8:J8"/>
    <mergeCell ref="I6:J6"/>
    <mergeCell ref="B2:J2"/>
    <mergeCell ref="B6:D6"/>
    <mergeCell ref="B3:D3"/>
    <mergeCell ref="B4:D4"/>
    <mergeCell ref="B5:D5"/>
    <mergeCell ref="E3:J3"/>
    <mergeCell ref="E4:J4"/>
    <mergeCell ref="E5:J5"/>
    <mergeCell ref="F6:H6"/>
  </mergeCells>
  <dataValidations count="6">
    <dataValidation type="list" allowBlank="1" showInputMessage="1" showErrorMessage="1" sqref="E6 I10:I59">
      <formula1>"oui,non"</formula1>
    </dataValidation>
    <dataValidation type="list" allowBlank="1" showInputMessage="1" showErrorMessage="1" sqref="E5:J5">
      <mc:AlternateContent xmlns:x12ac="http://schemas.microsoft.com/office/spreadsheetml/2011/1/ac" xmlns:mc="http://schemas.openxmlformats.org/markup-compatibility/2006">
        <mc:Choice Requires="x12ac">
          <x12ac:list>CCN51,CCN66,"Autre : UCANSS, etc."</x12ac:list>
        </mc:Choice>
        <mc:Fallback>
          <formula1>"CCN51,CCN66,Autre : UCANSS, etc."</formula1>
        </mc:Fallback>
      </mc:AlternateContent>
    </dataValidation>
    <dataValidation type="list" allowBlank="1" showInputMessage="1" showErrorMessage="1" sqref="C10:C200">
      <formula1>Type_ESMS</formula1>
    </dataValidation>
    <dataValidation type="textLength" operator="equal" allowBlank="1" showInputMessage="1" showErrorMessage="1" error="Cette cellule doit comprendre une chaine de 9 caractères" sqref="D60:D200">
      <formula1>9</formula1>
    </dataValidation>
    <dataValidation type="textLength" operator="equal" allowBlank="1" showInputMessage="1" showErrorMessage="1" error="Cette cellule doit comprendre une chaine de 9 caractères" sqref="D10:D59">
      <formula1>9</formula1>
    </dataValidation>
    <dataValidation type="whole" allowBlank="1" showInputMessage="1" showErrorMessage="1" error="cette cellule doit être un nombre entier compris entre 1 à 9999" sqref="F10:G59">
      <formula1>1</formula1>
      <formula2>9999</formula2>
    </dataValidation>
  </dataValidations>
  <pageMargins left="0.7" right="0.7" top="0.75" bottom="0.75" header="0.3" footer="0.3"/>
  <pageSetup paperSize="8" scale="8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105" priority="23">
      <formula>AND($F$3&lt;&gt;"ESAT")</formula>
    </cfRule>
  </conditionalFormatting>
  <conditionalFormatting sqref="C64:E65">
    <cfRule type="expression" dxfId="104" priority="22">
      <formula>$F$3&lt;&gt;"CAMSP"</formula>
    </cfRule>
  </conditionalFormatting>
  <conditionalFormatting sqref="C66:E67">
    <cfRule type="expression" dxfId="103" priority="21">
      <formula>$F$3&lt;&gt;"ITEP"</formula>
    </cfRule>
  </conditionalFormatting>
  <conditionalFormatting sqref="C140:E140">
    <cfRule type="expression" dxfId="102" priority="20">
      <formula>AND($F$4&lt;&gt;"Etablissement",$F$4&lt;&gt;"Ets/service")</formula>
    </cfRule>
  </conditionalFormatting>
  <conditionalFormatting sqref="C141:E141">
    <cfRule type="expression" dxfId="101" priority="19">
      <formula>AND($F$4&lt;&gt;"Service",$F$4&lt;&gt;"Ets/service",$F$4&lt;&gt;"Ambu")</formula>
    </cfRule>
  </conditionalFormatting>
  <conditionalFormatting sqref="C17:E29">
    <cfRule type="expression" dxfId="100" priority="17">
      <formula>IF(SUM(C$17:C$29)&gt;1,TRUE,FALSE)</formula>
    </cfRule>
  </conditionalFormatting>
  <conditionalFormatting sqref="C17:E29">
    <cfRule type="expression" dxfId="99" priority="18">
      <formula>IF(SUM(C$17:C$29)&lt;&gt;1,TRUE,FALSE)</formula>
    </cfRule>
  </conditionalFormatting>
  <conditionalFormatting sqref="E59">
    <cfRule type="expression" dxfId="98" priority="16">
      <formula>IF($F$3&lt;&gt;"ESAT",TRUE,FALSE)</formula>
    </cfRule>
  </conditionalFormatting>
  <conditionalFormatting sqref="E60">
    <cfRule type="expression" dxfId="97" priority="14">
      <formula>IF($F$3&lt;&gt;"ESAT",TRUE,FALSE)</formula>
    </cfRule>
  </conditionalFormatting>
  <conditionalFormatting sqref="C179:E179">
    <cfRule type="expression" dxfId="96" priority="13">
      <formula>IF(C179&gt;C165,TRUE,FALSE)</formula>
    </cfRule>
  </conditionalFormatting>
  <conditionalFormatting sqref="C166:E166">
    <cfRule type="cellIs" dxfId="95" priority="12" operator="lessThan">
      <formula>60</formula>
    </cfRule>
  </conditionalFormatting>
  <conditionalFormatting sqref="C180:E180">
    <cfRule type="cellIs" dxfId="94" priority="11" operator="greaterThan">
      <formula>30</formula>
    </cfRule>
  </conditionalFormatting>
  <conditionalFormatting sqref="C181:E181">
    <cfRule type="expression" dxfId="93" priority="10">
      <formula>IF(C181&lt;&gt;C165-C179,TRUE,FALSE)</formula>
    </cfRule>
  </conditionalFormatting>
  <conditionalFormatting sqref="C182:E182">
    <cfRule type="cellIs" dxfId="92" priority="9" operator="lessThan">
      <formula>30</formula>
    </cfRule>
  </conditionalFormatting>
  <conditionalFormatting sqref="C221">
    <cfRule type="expression" dxfId="91" priority="8">
      <formula>IF($C$219="individuel",TRUE,FALSE)</formula>
    </cfRule>
  </conditionalFormatting>
  <conditionalFormatting sqref="C62:E63">
    <cfRule type="expression" dxfId="90" priority="7">
      <formula>$F$3&lt;&gt;"CMPP"</formula>
    </cfRule>
  </conditionalFormatting>
  <conditionalFormatting sqref="C249">
    <cfRule type="expression" dxfId="89" priority="6">
      <formula>IF($F$3&lt;&gt;"CMPP",TRUE,FALSE)</formula>
    </cfRule>
  </conditionalFormatting>
  <conditionalFormatting sqref="C183">
    <cfRule type="cellIs" dxfId="88" priority="5" operator="lessThan">
      <formula>0</formula>
    </cfRule>
  </conditionalFormatting>
  <conditionalFormatting sqref="D183:E183">
    <cfRule type="cellIs" dxfId="87" priority="4" operator="lessThan">
      <formula>0</formula>
    </cfRule>
  </conditionalFormatting>
  <conditionalFormatting sqref="C185">
    <cfRule type="cellIs" dxfId="86" priority="3" operator="lessThan">
      <formula>0</formula>
    </cfRule>
  </conditionalFormatting>
  <conditionalFormatting sqref="D185">
    <cfRule type="cellIs" dxfId="85" priority="2" operator="lessThan">
      <formula>0</formula>
    </cfRule>
  </conditionalFormatting>
  <conditionalFormatting sqref="E185">
    <cfRule type="cellIs" dxfId="84"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3E4A82CA-B2AD-4CE0-AE44-1EB676E79E84}">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A50BD85B-BEC5-4047-AC30-05055E18896D}">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81" priority="23">
      <formula>AND($F$3&lt;&gt;"ESAT")</formula>
    </cfRule>
  </conditionalFormatting>
  <conditionalFormatting sqref="C64:E65">
    <cfRule type="expression" dxfId="80" priority="22">
      <formula>$F$3&lt;&gt;"CAMSP"</formula>
    </cfRule>
  </conditionalFormatting>
  <conditionalFormatting sqref="C66:E67">
    <cfRule type="expression" dxfId="79" priority="21">
      <formula>$F$3&lt;&gt;"ITEP"</formula>
    </cfRule>
  </conditionalFormatting>
  <conditionalFormatting sqref="C140:E140">
    <cfRule type="expression" dxfId="78" priority="20">
      <formula>AND($F$4&lt;&gt;"Etablissement",$F$4&lt;&gt;"Ets/service")</formula>
    </cfRule>
  </conditionalFormatting>
  <conditionalFormatting sqref="C141:E141">
    <cfRule type="expression" dxfId="77" priority="19">
      <formula>AND($F$4&lt;&gt;"Service",$F$4&lt;&gt;"Ets/service",$F$4&lt;&gt;"Ambu")</formula>
    </cfRule>
  </conditionalFormatting>
  <conditionalFormatting sqref="C17:E29">
    <cfRule type="expression" dxfId="76" priority="17">
      <formula>IF(SUM(C$17:C$29)&gt;1,TRUE,FALSE)</formula>
    </cfRule>
  </conditionalFormatting>
  <conditionalFormatting sqref="C17:E29">
    <cfRule type="expression" dxfId="75" priority="18">
      <formula>IF(SUM(C$17:C$29)&lt;&gt;1,TRUE,FALSE)</formula>
    </cfRule>
  </conditionalFormatting>
  <conditionalFormatting sqref="E59">
    <cfRule type="expression" dxfId="74" priority="16">
      <formula>IF($F$3&lt;&gt;"ESAT",TRUE,FALSE)</formula>
    </cfRule>
  </conditionalFormatting>
  <conditionalFormatting sqref="E60">
    <cfRule type="expression" dxfId="73" priority="14">
      <formula>IF($F$3&lt;&gt;"ESAT",TRUE,FALSE)</formula>
    </cfRule>
  </conditionalFormatting>
  <conditionalFormatting sqref="C179:E179">
    <cfRule type="expression" dxfId="72" priority="13">
      <formula>IF(C179&gt;C165,TRUE,FALSE)</formula>
    </cfRule>
  </conditionalFormatting>
  <conditionalFormatting sqref="C166:E166">
    <cfRule type="cellIs" dxfId="71" priority="12" operator="lessThan">
      <formula>60</formula>
    </cfRule>
  </conditionalFormatting>
  <conditionalFormatting sqref="C180:E180">
    <cfRule type="cellIs" dxfId="70" priority="11" operator="greaterThan">
      <formula>30</formula>
    </cfRule>
  </conditionalFormatting>
  <conditionalFormatting sqref="C181:E181">
    <cfRule type="expression" dxfId="69" priority="10">
      <formula>IF(C181&lt;&gt;C165-C179,TRUE,FALSE)</formula>
    </cfRule>
  </conditionalFormatting>
  <conditionalFormatting sqref="C182:E182">
    <cfRule type="cellIs" dxfId="68" priority="9" operator="lessThan">
      <formula>30</formula>
    </cfRule>
  </conditionalFormatting>
  <conditionalFormatting sqref="C221">
    <cfRule type="expression" dxfId="67" priority="8">
      <formula>IF($C$219="individuel",TRUE,FALSE)</formula>
    </cfRule>
  </conditionalFormatting>
  <conditionalFormatting sqref="C62:E63">
    <cfRule type="expression" dxfId="66" priority="7">
      <formula>$F$3&lt;&gt;"CMPP"</formula>
    </cfRule>
  </conditionalFormatting>
  <conditionalFormatting sqref="C249">
    <cfRule type="expression" dxfId="65" priority="6">
      <formula>IF($F$3&lt;&gt;"CMPP",TRUE,FALSE)</formula>
    </cfRule>
  </conditionalFormatting>
  <conditionalFormatting sqref="C183">
    <cfRule type="cellIs" dxfId="64" priority="5" operator="lessThan">
      <formula>0</formula>
    </cfRule>
  </conditionalFormatting>
  <conditionalFormatting sqref="D183:E183">
    <cfRule type="cellIs" dxfId="63" priority="4" operator="lessThan">
      <formula>0</formula>
    </cfRule>
  </conditionalFormatting>
  <conditionalFormatting sqref="C185">
    <cfRule type="cellIs" dxfId="62" priority="3" operator="lessThan">
      <formula>0</formula>
    </cfRule>
  </conditionalFormatting>
  <conditionalFormatting sqref="D185">
    <cfRule type="cellIs" dxfId="61" priority="2" operator="lessThan">
      <formula>0</formula>
    </cfRule>
  </conditionalFormatting>
  <conditionalFormatting sqref="E185">
    <cfRule type="cellIs" dxfId="60"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ECCB887F-74BA-42AD-BB5C-B4CE49D7586A}">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B610392A-B612-4B54-96BE-B40793DB43FD}">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57" priority="23">
      <formula>AND($F$3&lt;&gt;"ESAT")</formula>
    </cfRule>
  </conditionalFormatting>
  <conditionalFormatting sqref="C64:E65">
    <cfRule type="expression" dxfId="56" priority="22">
      <formula>$F$3&lt;&gt;"CAMSP"</formula>
    </cfRule>
  </conditionalFormatting>
  <conditionalFormatting sqref="C66:E67">
    <cfRule type="expression" dxfId="55" priority="21">
      <formula>$F$3&lt;&gt;"ITEP"</formula>
    </cfRule>
  </conditionalFormatting>
  <conditionalFormatting sqref="C140:E140">
    <cfRule type="expression" dxfId="54" priority="20">
      <formula>AND($F$4&lt;&gt;"Etablissement",$F$4&lt;&gt;"Ets/service")</formula>
    </cfRule>
  </conditionalFormatting>
  <conditionalFormatting sqref="C141:E141">
    <cfRule type="expression" dxfId="53" priority="19">
      <formula>AND($F$4&lt;&gt;"Service",$F$4&lt;&gt;"Ets/service",$F$4&lt;&gt;"Ambu")</formula>
    </cfRule>
  </conditionalFormatting>
  <conditionalFormatting sqref="C17:E29">
    <cfRule type="expression" dxfId="52" priority="17">
      <formula>IF(SUM(C$17:C$29)&gt;1,TRUE,FALSE)</formula>
    </cfRule>
  </conditionalFormatting>
  <conditionalFormatting sqref="C17:E29">
    <cfRule type="expression" dxfId="51" priority="18">
      <formula>IF(SUM(C$17:C$29)&lt;&gt;1,TRUE,FALSE)</formula>
    </cfRule>
  </conditionalFormatting>
  <conditionalFormatting sqref="E59">
    <cfRule type="expression" dxfId="50" priority="16">
      <formula>IF($F$3&lt;&gt;"ESAT",TRUE,FALSE)</formula>
    </cfRule>
  </conditionalFormatting>
  <conditionalFormatting sqref="E60">
    <cfRule type="expression" dxfId="49" priority="14">
      <formula>IF($F$3&lt;&gt;"ESAT",TRUE,FALSE)</formula>
    </cfRule>
  </conditionalFormatting>
  <conditionalFormatting sqref="C179:E179">
    <cfRule type="expression" dxfId="48" priority="13">
      <formula>IF(C179&gt;C165,TRUE,FALSE)</formula>
    </cfRule>
  </conditionalFormatting>
  <conditionalFormatting sqref="C166:E166">
    <cfRule type="cellIs" dxfId="47" priority="12" operator="lessThan">
      <formula>60</formula>
    </cfRule>
  </conditionalFormatting>
  <conditionalFormatting sqref="C180:E180">
    <cfRule type="cellIs" dxfId="46" priority="11" operator="greaterThan">
      <formula>30</formula>
    </cfRule>
  </conditionalFormatting>
  <conditionalFormatting sqref="C181:E181">
    <cfRule type="expression" dxfId="45" priority="10">
      <formula>IF(C181&lt;&gt;C165-C179,TRUE,FALSE)</formula>
    </cfRule>
  </conditionalFormatting>
  <conditionalFormatting sqref="C182:E182">
    <cfRule type="cellIs" dxfId="44" priority="9" operator="lessThan">
      <formula>30</formula>
    </cfRule>
  </conditionalFormatting>
  <conditionalFormatting sqref="C221">
    <cfRule type="expression" dxfId="43" priority="8">
      <formula>IF($C$219="individuel",TRUE,FALSE)</formula>
    </cfRule>
  </conditionalFormatting>
  <conditionalFormatting sqref="C62:E63">
    <cfRule type="expression" dxfId="42" priority="7">
      <formula>$F$3&lt;&gt;"CMPP"</formula>
    </cfRule>
  </conditionalFormatting>
  <conditionalFormatting sqref="C249">
    <cfRule type="expression" dxfId="41" priority="6">
      <formula>IF($F$3&lt;&gt;"CMPP",TRUE,FALSE)</formula>
    </cfRule>
  </conditionalFormatting>
  <conditionalFormatting sqref="C183">
    <cfRule type="cellIs" dxfId="40" priority="5" operator="lessThan">
      <formula>0</formula>
    </cfRule>
  </conditionalFormatting>
  <conditionalFormatting sqref="D183:E183">
    <cfRule type="cellIs" dxfId="39" priority="4" operator="lessThan">
      <formula>0</formula>
    </cfRule>
  </conditionalFormatting>
  <conditionalFormatting sqref="C185">
    <cfRule type="cellIs" dxfId="38" priority="3" operator="lessThan">
      <formula>0</formula>
    </cfRule>
  </conditionalFormatting>
  <conditionalFormatting sqref="D185">
    <cfRule type="cellIs" dxfId="37" priority="2" operator="lessThan">
      <formula>0</formula>
    </cfRule>
  </conditionalFormatting>
  <conditionalFormatting sqref="E185">
    <cfRule type="cellIs" dxfId="36"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99B6F456-B370-4AAC-9733-E6042CE53964}">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75BF8A3B-F116-4C69-9E96-D9C98ED72BB2}">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33" priority="23">
      <formula>AND($F$3&lt;&gt;"ESAT")</formula>
    </cfRule>
  </conditionalFormatting>
  <conditionalFormatting sqref="C64:E65">
    <cfRule type="expression" dxfId="32" priority="22">
      <formula>$F$3&lt;&gt;"CAMSP"</formula>
    </cfRule>
  </conditionalFormatting>
  <conditionalFormatting sqref="C66:E67">
    <cfRule type="expression" dxfId="31" priority="21">
      <formula>$F$3&lt;&gt;"ITEP"</formula>
    </cfRule>
  </conditionalFormatting>
  <conditionalFormatting sqref="C140:E140">
    <cfRule type="expression" dxfId="30" priority="20">
      <formula>AND($F$4&lt;&gt;"Etablissement",$F$4&lt;&gt;"Ets/service")</formula>
    </cfRule>
  </conditionalFormatting>
  <conditionalFormatting sqref="C141:E141">
    <cfRule type="expression" dxfId="29" priority="19">
      <formula>AND($F$4&lt;&gt;"Service",$F$4&lt;&gt;"Ets/service",$F$4&lt;&gt;"Ambu")</formula>
    </cfRule>
  </conditionalFormatting>
  <conditionalFormatting sqref="C17:E29">
    <cfRule type="expression" dxfId="28" priority="17">
      <formula>IF(SUM(C$17:C$29)&gt;1,TRUE,FALSE)</formula>
    </cfRule>
  </conditionalFormatting>
  <conditionalFormatting sqref="C17:E29">
    <cfRule type="expression" dxfId="27" priority="18">
      <formula>IF(SUM(C$17:C$29)&lt;&gt;1,TRUE,FALSE)</formula>
    </cfRule>
  </conditionalFormatting>
  <conditionalFormatting sqref="E59">
    <cfRule type="expression" dxfId="26" priority="16">
      <formula>IF($F$3&lt;&gt;"ESAT",TRUE,FALSE)</formula>
    </cfRule>
  </conditionalFormatting>
  <conditionalFormatting sqref="E60">
    <cfRule type="expression" dxfId="25" priority="14">
      <formula>IF($F$3&lt;&gt;"ESAT",TRUE,FALSE)</formula>
    </cfRule>
  </conditionalFormatting>
  <conditionalFormatting sqref="C179:E179">
    <cfRule type="expression" dxfId="24" priority="13">
      <formula>IF(C179&gt;C165,TRUE,FALSE)</formula>
    </cfRule>
  </conditionalFormatting>
  <conditionalFormatting sqref="C166:E166">
    <cfRule type="cellIs" dxfId="23" priority="12" operator="lessThan">
      <formula>60</formula>
    </cfRule>
  </conditionalFormatting>
  <conditionalFormatting sqref="C180:E180">
    <cfRule type="cellIs" dxfId="22" priority="11" operator="greaterThan">
      <formula>30</formula>
    </cfRule>
  </conditionalFormatting>
  <conditionalFormatting sqref="C181:E181">
    <cfRule type="expression" dxfId="21" priority="10">
      <formula>IF(C181&lt;&gt;C165-C179,TRUE,FALSE)</formula>
    </cfRule>
  </conditionalFormatting>
  <conditionalFormatting sqref="C182:E182">
    <cfRule type="cellIs" dxfId="20" priority="9" operator="lessThan">
      <formula>30</formula>
    </cfRule>
  </conditionalFormatting>
  <conditionalFormatting sqref="C221">
    <cfRule type="expression" dxfId="19" priority="8">
      <formula>IF($C$219="individuel",TRUE,FALSE)</formula>
    </cfRule>
  </conditionalFormatting>
  <conditionalFormatting sqref="C62:E63">
    <cfRule type="expression" dxfId="18" priority="7">
      <formula>$F$3&lt;&gt;"CMPP"</formula>
    </cfRule>
  </conditionalFormatting>
  <conditionalFormatting sqref="C249">
    <cfRule type="expression" dxfId="17" priority="6">
      <formula>IF($F$3&lt;&gt;"CMPP",TRUE,FALSE)</formula>
    </cfRule>
  </conditionalFormatting>
  <conditionalFormatting sqref="C183">
    <cfRule type="cellIs" dxfId="16" priority="5" operator="lessThan">
      <formula>0</formula>
    </cfRule>
  </conditionalFormatting>
  <conditionalFormatting sqref="D183:E183">
    <cfRule type="cellIs" dxfId="15" priority="4" operator="lessThan">
      <formula>0</formula>
    </cfRule>
  </conditionalFormatting>
  <conditionalFormatting sqref="C185">
    <cfRule type="cellIs" dxfId="14" priority="3" operator="lessThan">
      <formula>0</formula>
    </cfRule>
  </conditionalFormatting>
  <conditionalFormatting sqref="D185">
    <cfRule type="cellIs" dxfId="13" priority="2" operator="lessThan">
      <formula>0</formula>
    </cfRule>
  </conditionalFormatting>
  <conditionalFormatting sqref="E185">
    <cfRule type="cellIs" dxfId="12"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94F191D0-158A-4A05-9FC5-73C913FC87DB}">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CEE71FC1-B8FD-476C-B610-975F34BD57B8}">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sqref="A1:N32"/>
    </sheetView>
  </sheetViews>
  <sheetFormatPr baseColWidth="10" defaultRowHeight="15" x14ac:dyDescent="0.25"/>
  <sheetData>
    <row r="1" spans="1:14" x14ac:dyDescent="0.25">
      <c r="A1" s="771" t="s">
        <v>241</v>
      </c>
      <c r="B1" s="771"/>
      <c r="C1" s="771"/>
      <c r="D1" s="771"/>
      <c r="E1" s="771"/>
      <c r="F1" s="771"/>
      <c r="G1" s="771"/>
      <c r="H1" s="771"/>
      <c r="I1" s="771"/>
      <c r="J1" s="771"/>
      <c r="K1" s="771"/>
      <c r="L1" s="771"/>
      <c r="M1" s="771"/>
      <c r="N1" s="771"/>
    </row>
    <row r="2" spans="1:14" x14ac:dyDescent="0.25">
      <c r="A2" s="771"/>
      <c r="B2" s="771"/>
      <c r="C2" s="771"/>
      <c r="D2" s="771"/>
      <c r="E2" s="771"/>
      <c r="F2" s="771"/>
      <c r="G2" s="771"/>
      <c r="H2" s="771"/>
      <c r="I2" s="771"/>
      <c r="J2" s="771"/>
      <c r="K2" s="771"/>
      <c r="L2" s="771"/>
      <c r="M2" s="771"/>
      <c r="N2" s="771"/>
    </row>
    <row r="3" spans="1:14" x14ac:dyDescent="0.25">
      <c r="A3" s="771"/>
      <c r="B3" s="771"/>
      <c r="C3" s="771"/>
      <c r="D3" s="771"/>
      <c r="E3" s="771"/>
      <c r="F3" s="771"/>
      <c r="G3" s="771"/>
      <c r="H3" s="771"/>
      <c r="I3" s="771"/>
      <c r="J3" s="771"/>
      <c r="K3" s="771"/>
      <c r="L3" s="771"/>
      <c r="M3" s="771"/>
      <c r="N3" s="771"/>
    </row>
    <row r="4" spans="1:14" x14ac:dyDescent="0.25">
      <c r="A4" s="771"/>
      <c r="B4" s="771"/>
      <c r="C4" s="771"/>
      <c r="D4" s="771"/>
      <c r="E4" s="771"/>
      <c r="F4" s="771"/>
      <c r="G4" s="771"/>
      <c r="H4" s="771"/>
      <c r="I4" s="771"/>
      <c r="J4" s="771"/>
      <c r="K4" s="771"/>
      <c r="L4" s="771"/>
      <c r="M4" s="771"/>
      <c r="N4" s="771"/>
    </row>
    <row r="5" spans="1:14" x14ac:dyDescent="0.25">
      <c r="A5" s="771"/>
      <c r="B5" s="771"/>
      <c r="C5" s="771"/>
      <c r="D5" s="771"/>
      <c r="E5" s="771"/>
      <c r="F5" s="771"/>
      <c r="G5" s="771"/>
      <c r="H5" s="771"/>
      <c r="I5" s="771"/>
      <c r="J5" s="771"/>
      <c r="K5" s="771"/>
      <c r="L5" s="771"/>
      <c r="M5" s="771"/>
      <c r="N5" s="771"/>
    </row>
    <row r="6" spans="1:14" x14ac:dyDescent="0.25">
      <c r="A6" s="771"/>
      <c r="B6" s="771"/>
      <c r="C6" s="771"/>
      <c r="D6" s="771"/>
      <c r="E6" s="771"/>
      <c r="F6" s="771"/>
      <c r="G6" s="771"/>
      <c r="H6" s="771"/>
      <c r="I6" s="771"/>
      <c r="J6" s="771"/>
      <c r="K6" s="771"/>
      <c r="L6" s="771"/>
      <c r="M6" s="771"/>
      <c r="N6" s="771"/>
    </row>
    <row r="7" spans="1:14" x14ac:dyDescent="0.25">
      <c r="A7" s="771"/>
      <c r="B7" s="771"/>
      <c r="C7" s="771"/>
      <c r="D7" s="771"/>
      <c r="E7" s="771"/>
      <c r="F7" s="771"/>
      <c r="G7" s="771"/>
      <c r="H7" s="771"/>
      <c r="I7" s="771"/>
      <c r="J7" s="771"/>
      <c r="K7" s="771"/>
      <c r="L7" s="771"/>
      <c r="M7" s="771"/>
      <c r="N7" s="771"/>
    </row>
    <row r="8" spans="1:14" x14ac:dyDescent="0.25">
      <c r="A8" s="771"/>
      <c r="B8" s="771"/>
      <c r="C8" s="771"/>
      <c r="D8" s="771"/>
      <c r="E8" s="771"/>
      <c r="F8" s="771"/>
      <c r="G8" s="771"/>
      <c r="H8" s="771"/>
      <c r="I8" s="771"/>
      <c r="J8" s="771"/>
      <c r="K8" s="771"/>
      <c r="L8" s="771"/>
      <c r="M8" s="771"/>
      <c r="N8" s="771"/>
    </row>
    <row r="9" spans="1:14" x14ac:dyDescent="0.25">
      <c r="A9" s="771"/>
      <c r="B9" s="771"/>
      <c r="C9" s="771"/>
      <c r="D9" s="771"/>
      <c r="E9" s="771"/>
      <c r="F9" s="771"/>
      <c r="G9" s="771"/>
      <c r="H9" s="771"/>
      <c r="I9" s="771"/>
      <c r="J9" s="771"/>
      <c r="K9" s="771"/>
      <c r="L9" s="771"/>
      <c r="M9" s="771"/>
      <c r="N9" s="771"/>
    </row>
    <row r="10" spans="1:14" x14ac:dyDescent="0.25">
      <c r="A10" s="771"/>
      <c r="B10" s="771"/>
      <c r="C10" s="771"/>
      <c r="D10" s="771"/>
      <c r="E10" s="771"/>
      <c r="F10" s="771"/>
      <c r="G10" s="771"/>
      <c r="H10" s="771"/>
      <c r="I10" s="771"/>
      <c r="J10" s="771"/>
      <c r="K10" s="771"/>
      <c r="L10" s="771"/>
      <c r="M10" s="771"/>
      <c r="N10" s="771"/>
    </row>
    <row r="11" spans="1:14" x14ac:dyDescent="0.25">
      <c r="A11" s="771"/>
      <c r="B11" s="771"/>
      <c r="C11" s="771"/>
      <c r="D11" s="771"/>
      <c r="E11" s="771"/>
      <c r="F11" s="771"/>
      <c r="G11" s="771"/>
      <c r="H11" s="771"/>
      <c r="I11" s="771"/>
      <c r="J11" s="771"/>
      <c r="K11" s="771"/>
      <c r="L11" s="771"/>
      <c r="M11" s="771"/>
      <c r="N11" s="771"/>
    </row>
    <row r="12" spans="1:14" x14ac:dyDescent="0.25">
      <c r="A12" s="771"/>
      <c r="B12" s="771"/>
      <c r="C12" s="771"/>
      <c r="D12" s="771"/>
      <c r="E12" s="771"/>
      <c r="F12" s="771"/>
      <c r="G12" s="771"/>
      <c r="H12" s="771"/>
      <c r="I12" s="771"/>
      <c r="J12" s="771"/>
      <c r="K12" s="771"/>
      <c r="L12" s="771"/>
      <c r="M12" s="771"/>
      <c r="N12" s="771"/>
    </row>
    <row r="13" spans="1:14" x14ac:dyDescent="0.25">
      <c r="A13" s="771"/>
      <c r="B13" s="771"/>
      <c r="C13" s="771"/>
      <c r="D13" s="771"/>
      <c r="E13" s="771"/>
      <c r="F13" s="771"/>
      <c r="G13" s="771"/>
      <c r="H13" s="771"/>
      <c r="I13" s="771"/>
      <c r="J13" s="771"/>
      <c r="K13" s="771"/>
      <c r="L13" s="771"/>
      <c r="M13" s="771"/>
      <c r="N13" s="771"/>
    </row>
    <row r="14" spans="1:14" x14ac:dyDescent="0.25">
      <c r="A14" s="771"/>
      <c r="B14" s="771"/>
      <c r="C14" s="771"/>
      <c r="D14" s="771"/>
      <c r="E14" s="771"/>
      <c r="F14" s="771"/>
      <c r="G14" s="771"/>
      <c r="H14" s="771"/>
      <c r="I14" s="771"/>
      <c r="J14" s="771"/>
      <c r="K14" s="771"/>
      <c r="L14" s="771"/>
      <c r="M14" s="771"/>
      <c r="N14" s="771"/>
    </row>
    <row r="15" spans="1:14" x14ac:dyDescent="0.25">
      <c r="A15" s="771"/>
      <c r="B15" s="771"/>
      <c r="C15" s="771"/>
      <c r="D15" s="771"/>
      <c r="E15" s="771"/>
      <c r="F15" s="771"/>
      <c r="G15" s="771"/>
      <c r="H15" s="771"/>
      <c r="I15" s="771"/>
      <c r="J15" s="771"/>
      <c r="K15" s="771"/>
      <c r="L15" s="771"/>
      <c r="M15" s="771"/>
      <c r="N15" s="771"/>
    </row>
    <row r="16" spans="1:14" x14ac:dyDescent="0.25">
      <c r="A16" s="771"/>
      <c r="B16" s="771"/>
      <c r="C16" s="771"/>
      <c r="D16" s="771"/>
      <c r="E16" s="771"/>
      <c r="F16" s="771"/>
      <c r="G16" s="771"/>
      <c r="H16" s="771"/>
      <c r="I16" s="771"/>
      <c r="J16" s="771"/>
      <c r="K16" s="771"/>
      <c r="L16" s="771"/>
      <c r="M16" s="771"/>
      <c r="N16" s="771"/>
    </row>
    <row r="17" spans="1:14" x14ac:dyDescent="0.25">
      <c r="A17" s="771"/>
      <c r="B17" s="771"/>
      <c r="C17" s="771"/>
      <c r="D17" s="771"/>
      <c r="E17" s="771"/>
      <c r="F17" s="771"/>
      <c r="G17" s="771"/>
      <c r="H17" s="771"/>
      <c r="I17" s="771"/>
      <c r="J17" s="771"/>
      <c r="K17" s="771"/>
      <c r="L17" s="771"/>
      <c r="M17" s="771"/>
      <c r="N17" s="771"/>
    </row>
    <row r="18" spans="1:14" x14ac:dyDescent="0.25">
      <c r="A18" s="771"/>
      <c r="B18" s="771"/>
      <c r="C18" s="771"/>
      <c r="D18" s="771"/>
      <c r="E18" s="771"/>
      <c r="F18" s="771"/>
      <c r="G18" s="771"/>
      <c r="H18" s="771"/>
      <c r="I18" s="771"/>
      <c r="J18" s="771"/>
      <c r="K18" s="771"/>
      <c r="L18" s="771"/>
      <c r="M18" s="771"/>
      <c r="N18" s="771"/>
    </row>
    <row r="19" spans="1:14" x14ac:dyDescent="0.25">
      <c r="A19" s="771"/>
      <c r="B19" s="771"/>
      <c r="C19" s="771"/>
      <c r="D19" s="771"/>
      <c r="E19" s="771"/>
      <c r="F19" s="771"/>
      <c r="G19" s="771"/>
      <c r="H19" s="771"/>
      <c r="I19" s="771"/>
      <c r="J19" s="771"/>
      <c r="K19" s="771"/>
      <c r="L19" s="771"/>
      <c r="M19" s="771"/>
      <c r="N19" s="771"/>
    </row>
    <row r="20" spans="1:14" x14ac:dyDescent="0.25">
      <c r="A20" s="771"/>
      <c r="B20" s="771"/>
      <c r="C20" s="771"/>
      <c r="D20" s="771"/>
      <c r="E20" s="771"/>
      <c r="F20" s="771"/>
      <c r="G20" s="771"/>
      <c r="H20" s="771"/>
      <c r="I20" s="771"/>
      <c r="J20" s="771"/>
      <c r="K20" s="771"/>
      <c r="L20" s="771"/>
      <c r="M20" s="771"/>
      <c r="N20" s="771"/>
    </row>
    <row r="21" spans="1:14" x14ac:dyDescent="0.25">
      <c r="A21" s="771"/>
      <c r="B21" s="771"/>
      <c r="C21" s="771"/>
      <c r="D21" s="771"/>
      <c r="E21" s="771"/>
      <c r="F21" s="771"/>
      <c r="G21" s="771"/>
      <c r="H21" s="771"/>
      <c r="I21" s="771"/>
      <c r="J21" s="771"/>
      <c r="K21" s="771"/>
      <c r="L21" s="771"/>
      <c r="M21" s="771"/>
      <c r="N21" s="771"/>
    </row>
    <row r="22" spans="1:14" x14ac:dyDescent="0.25">
      <c r="A22" s="771"/>
      <c r="B22" s="771"/>
      <c r="C22" s="771"/>
      <c r="D22" s="771"/>
      <c r="E22" s="771"/>
      <c r="F22" s="771"/>
      <c r="G22" s="771"/>
      <c r="H22" s="771"/>
      <c r="I22" s="771"/>
      <c r="J22" s="771"/>
      <c r="K22" s="771"/>
      <c r="L22" s="771"/>
      <c r="M22" s="771"/>
      <c r="N22" s="771"/>
    </row>
    <row r="23" spans="1:14" x14ac:dyDescent="0.25">
      <c r="A23" s="771"/>
      <c r="B23" s="771"/>
      <c r="C23" s="771"/>
      <c r="D23" s="771"/>
      <c r="E23" s="771"/>
      <c r="F23" s="771"/>
      <c r="G23" s="771"/>
      <c r="H23" s="771"/>
      <c r="I23" s="771"/>
      <c r="J23" s="771"/>
      <c r="K23" s="771"/>
      <c r="L23" s="771"/>
      <c r="M23" s="771"/>
      <c r="N23" s="771"/>
    </row>
    <row r="24" spans="1:14" x14ac:dyDescent="0.25">
      <c r="A24" s="771"/>
      <c r="B24" s="771"/>
      <c r="C24" s="771"/>
      <c r="D24" s="771"/>
      <c r="E24" s="771"/>
      <c r="F24" s="771"/>
      <c r="G24" s="771"/>
      <c r="H24" s="771"/>
      <c r="I24" s="771"/>
      <c r="J24" s="771"/>
      <c r="K24" s="771"/>
      <c r="L24" s="771"/>
      <c r="M24" s="771"/>
      <c r="N24" s="771"/>
    </row>
    <row r="25" spans="1:14" x14ac:dyDescent="0.25">
      <c r="A25" s="771"/>
      <c r="B25" s="771"/>
      <c r="C25" s="771"/>
      <c r="D25" s="771"/>
      <c r="E25" s="771"/>
      <c r="F25" s="771"/>
      <c r="G25" s="771"/>
      <c r="H25" s="771"/>
      <c r="I25" s="771"/>
      <c r="J25" s="771"/>
      <c r="K25" s="771"/>
      <c r="L25" s="771"/>
      <c r="M25" s="771"/>
      <c r="N25" s="771"/>
    </row>
    <row r="26" spans="1:14" x14ac:dyDescent="0.25">
      <c r="A26" s="771"/>
      <c r="B26" s="771"/>
      <c r="C26" s="771"/>
      <c r="D26" s="771"/>
      <c r="E26" s="771"/>
      <c r="F26" s="771"/>
      <c r="G26" s="771"/>
      <c r="H26" s="771"/>
      <c r="I26" s="771"/>
      <c r="J26" s="771"/>
      <c r="K26" s="771"/>
      <c r="L26" s="771"/>
      <c r="M26" s="771"/>
      <c r="N26" s="771"/>
    </row>
    <row r="27" spans="1:14" x14ac:dyDescent="0.25">
      <c r="A27" s="771"/>
      <c r="B27" s="771"/>
      <c r="C27" s="771"/>
      <c r="D27" s="771"/>
      <c r="E27" s="771"/>
      <c r="F27" s="771"/>
      <c r="G27" s="771"/>
      <c r="H27" s="771"/>
      <c r="I27" s="771"/>
      <c r="J27" s="771"/>
      <c r="K27" s="771"/>
      <c r="L27" s="771"/>
      <c r="M27" s="771"/>
      <c r="N27" s="771"/>
    </row>
    <row r="28" spans="1:14" x14ac:dyDescent="0.25">
      <c r="A28" s="771"/>
      <c r="B28" s="771"/>
      <c r="C28" s="771"/>
      <c r="D28" s="771"/>
      <c r="E28" s="771"/>
      <c r="F28" s="771"/>
      <c r="G28" s="771"/>
      <c r="H28" s="771"/>
      <c r="I28" s="771"/>
      <c r="J28" s="771"/>
      <c r="K28" s="771"/>
      <c r="L28" s="771"/>
      <c r="M28" s="771"/>
      <c r="N28" s="771"/>
    </row>
    <row r="29" spans="1:14" x14ac:dyDescent="0.25">
      <c r="A29" s="771"/>
      <c r="B29" s="771"/>
      <c r="C29" s="771"/>
      <c r="D29" s="771"/>
      <c r="E29" s="771"/>
      <c r="F29" s="771"/>
      <c r="G29" s="771"/>
      <c r="H29" s="771"/>
      <c r="I29" s="771"/>
      <c r="J29" s="771"/>
      <c r="K29" s="771"/>
      <c r="L29" s="771"/>
      <c r="M29" s="771"/>
      <c r="N29" s="771"/>
    </row>
    <row r="30" spans="1:14" x14ac:dyDescent="0.25">
      <c r="A30" s="771"/>
      <c r="B30" s="771"/>
      <c r="C30" s="771"/>
      <c r="D30" s="771"/>
      <c r="E30" s="771"/>
      <c r="F30" s="771"/>
      <c r="G30" s="771"/>
      <c r="H30" s="771"/>
      <c r="I30" s="771"/>
      <c r="J30" s="771"/>
      <c r="K30" s="771"/>
      <c r="L30" s="771"/>
      <c r="M30" s="771"/>
      <c r="N30" s="771"/>
    </row>
    <row r="31" spans="1:14" x14ac:dyDescent="0.25">
      <c r="A31" s="771"/>
      <c r="B31" s="771"/>
      <c r="C31" s="771"/>
      <c r="D31" s="771"/>
      <c r="E31" s="771"/>
      <c r="F31" s="771"/>
      <c r="G31" s="771"/>
      <c r="H31" s="771"/>
      <c r="I31" s="771"/>
      <c r="J31" s="771"/>
      <c r="K31" s="771"/>
      <c r="L31" s="771"/>
      <c r="M31" s="771"/>
      <c r="N31" s="771"/>
    </row>
    <row r="32" spans="1:14" x14ac:dyDescent="0.25">
      <c r="A32" s="771"/>
      <c r="B32" s="771"/>
      <c r="C32" s="771"/>
      <c r="D32" s="771"/>
      <c r="E32" s="771"/>
      <c r="F32" s="771"/>
      <c r="G32" s="771"/>
      <c r="H32" s="771"/>
      <c r="I32" s="771"/>
      <c r="J32" s="771"/>
      <c r="K32" s="771"/>
      <c r="L32" s="771"/>
      <c r="M32" s="771"/>
      <c r="N32" s="771"/>
    </row>
  </sheetData>
  <sheetProtection password="D601" sheet="1" objects="1" scenarios="1" selectLockedCells="1" selectUnlockedCells="1"/>
  <mergeCells count="1">
    <mergeCell ref="A1:N32"/>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318"/>
  <sheetViews>
    <sheetView topLeftCell="A190" workbookViewId="0">
      <selection activeCell="F190" sqref="F190"/>
    </sheetView>
  </sheetViews>
  <sheetFormatPr baseColWidth="10" defaultColWidth="11.42578125" defaultRowHeight="15" x14ac:dyDescent="0.25"/>
  <cols>
    <col min="1" max="1" width="16.5703125" style="20" customWidth="1"/>
    <col min="2" max="2" width="50" style="20" customWidth="1"/>
    <col min="3" max="3" width="15.28515625" style="20" bestFit="1" customWidth="1"/>
    <col min="4" max="5" width="14.28515625" style="20" bestFit="1" customWidth="1"/>
    <col min="6" max="6" width="53" style="360" customWidth="1"/>
    <col min="7" max="16384" width="11.42578125" style="20"/>
  </cols>
  <sheetData>
    <row r="5" spans="1:6" ht="15.75" thickBot="1" x14ac:dyDescent="0.3"/>
    <row r="6" spans="1:6" ht="21" x14ac:dyDescent="0.35">
      <c r="A6" s="479" t="s">
        <v>395</v>
      </c>
      <c r="B6" s="480"/>
      <c r="C6" s="480"/>
      <c r="D6" s="480"/>
      <c r="E6" s="480"/>
      <c r="F6" s="481"/>
    </row>
    <row r="7" spans="1:6" ht="19.5" thickBot="1" x14ac:dyDescent="0.35">
      <c r="A7" s="485" t="s">
        <v>75</v>
      </c>
      <c r="B7" s="486"/>
      <c r="C7" s="486"/>
      <c r="D7" s="486"/>
      <c r="E7" s="486"/>
      <c r="F7" s="487"/>
    </row>
    <row r="8" spans="1:6" x14ac:dyDescent="0.25">
      <c r="A8" s="636"/>
      <c r="B8" s="637"/>
      <c r="C8" s="32" t="s">
        <v>6</v>
      </c>
      <c r="D8" s="33" t="s">
        <v>7</v>
      </c>
      <c r="E8" s="32" t="s">
        <v>8</v>
      </c>
      <c r="F8" s="361" t="s">
        <v>9</v>
      </c>
    </row>
    <row r="9" spans="1:6" x14ac:dyDescent="0.25">
      <c r="A9" s="638" t="s">
        <v>240</v>
      </c>
      <c r="B9" s="554"/>
      <c r="C9" s="27">
        <f>SUM('1:STOP'!C9)</f>
        <v>0</v>
      </c>
      <c r="D9" s="27">
        <f>SUM('1:STOP'!D9)</f>
        <v>0</v>
      </c>
      <c r="E9" s="27">
        <f>SUM('1:STOP'!E9)</f>
        <v>0</v>
      </c>
      <c r="F9" s="318"/>
    </row>
    <row r="10" spans="1:6" x14ac:dyDescent="0.25">
      <c r="A10" s="638" t="s">
        <v>70</v>
      </c>
      <c r="B10" s="554"/>
      <c r="C10" s="27">
        <f>SUM('1:STOP'!C10)</f>
        <v>0</v>
      </c>
      <c r="D10" s="176">
        <f>SUM('1:STOP'!D10)</f>
        <v>0</v>
      </c>
      <c r="E10" s="176">
        <f>SUM('1:STOP'!E10)</f>
        <v>0</v>
      </c>
      <c r="F10" s="318"/>
    </row>
    <row r="11" spans="1:6" x14ac:dyDescent="0.25">
      <c r="A11" s="638" t="s">
        <v>71</v>
      </c>
      <c r="B11" s="554"/>
      <c r="C11" s="27">
        <f>SUM('1:STOP'!C11)</f>
        <v>0</v>
      </c>
      <c r="D11" s="27">
        <f>SUM('1:STOP'!D11)</f>
        <v>0</v>
      </c>
      <c r="E11" s="27">
        <f>SUM('1:STOP'!E11)</f>
        <v>0</v>
      </c>
      <c r="F11" s="318"/>
    </row>
    <row r="12" spans="1:6" x14ac:dyDescent="0.25">
      <c r="A12" s="638" t="s">
        <v>372</v>
      </c>
      <c r="B12" s="554"/>
      <c r="C12" s="27">
        <f>SUM('1:STOP'!C12)</f>
        <v>0</v>
      </c>
      <c r="D12" s="27">
        <f>SUM('1:STOP'!D12)</f>
        <v>0</v>
      </c>
      <c r="E12" s="27">
        <f>SUM('1:STOP'!E12)</f>
        <v>0</v>
      </c>
      <c r="F12" s="362"/>
    </row>
    <row r="13" spans="1:6" ht="15.75" thickBot="1" x14ac:dyDescent="0.3">
      <c r="A13" s="649" t="s">
        <v>35</v>
      </c>
      <c r="B13" s="650"/>
      <c r="C13" s="112"/>
      <c r="D13" s="112"/>
      <c r="E13" s="112"/>
      <c r="F13" s="363" t="s">
        <v>457</v>
      </c>
    </row>
    <row r="14" spans="1:6" x14ac:dyDescent="0.25">
      <c r="A14" s="21"/>
      <c r="B14" s="34"/>
      <c r="C14" s="22"/>
      <c r="D14" s="22"/>
      <c r="E14" s="22"/>
      <c r="F14" s="364"/>
    </row>
    <row r="15" spans="1:6" ht="19.5" thickBot="1" x14ac:dyDescent="0.35">
      <c r="A15" s="485" t="s">
        <v>76</v>
      </c>
      <c r="B15" s="486"/>
      <c r="C15" s="486"/>
      <c r="D15" s="486"/>
      <c r="E15" s="486"/>
      <c r="F15" s="487"/>
    </row>
    <row r="16" spans="1:6" x14ac:dyDescent="0.25">
      <c r="A16" s="518"/>
      <c r="B16" s="522"/>
      <c r="C16" s="32" t="s">
        <v>6</v>
      </c>
      <c r="D16" s="33" t="s">
        <v>7</v>
      </c>
      <c r="E16" s="32" t="s">
        <v>8</v>
      </c>
      <c r="F16" s="361" t="s">
        <v>9</v>
      </c>
    </row>
    <row r="17" spans="1:7" x14ac:dyDescent="0.25">
      <c r="A17" s="634" t="s">
        <v>68</v>
      </c>
      <c r="B17" s="36" t="s">
        <v>54</v>
      </c>
      <c r="C17" s="113" t="e">
        <f>SUM('1:STOP'!AB17)/SUM('1:STOP'!C$9)</f>
        <v>#DIV/0!</v>
      </c>
      <c r="D17" s="113" t="e">
        <f>SUM('1:STOP'!AC17)/SUM('1:STOP'!D$9)</f>
        <v>#DIV/0!</v>
      </c>
      <c r="E17" s="113" t="e">
        <f>SUM('1:STOP'!AD17)/SUM('1:STOP'!E$9)</f>
        <v>#DIV/0!</v>
      </c>
      <c r="F17" s="772" t="s">
        <v>469</v>
      </c>
    </row>
    <row r="18" spans="1:7" x14ac:dyDescent="0.25">
      <c r="A18" s="634"/>
      <c r="B18" s="36" t="s">
        <v>55</v>
      </c>
      <c r="C18" s="113" t="e">
        <f>SUM('1:STOP'!AB18)/SUM('1:STOP'!C$9)</f>
        <v>#DIV/0!</v>
      </c>
      <c r="D18" s="113" t="e">
        <f>SUM('1:STOP'!AC18)/SUM('1:STOP'!D$9)</f>
        <v>#DIV/0!</v>
      </c>
      <c r="E18" s="113" t="e">
        <f>SUM('1:STOP'!AD18)/SUM('1:STOP'!E$9)</f>
        <v>#DIV/0!</v>
      </c>
      <c r="F18" s="773"/>
    </row>
    <row r="19" spans="1:7" x14ac:dyDescent="0.25">
      <c r="A19" s="634"/>
      <c r="B19" s="36" t="s">
        <v>56</v>
      </c>
      <c r="C19" s="113" t="e">
        <f>SUM('1:STOP'!AB19)/SUM('1:STOP'!C$9)</f>
        <v>#DIV/0!</v>
      </c>
      <c r="D19" s="113" t="e">
        <f>SUM('1:STOP'!AC19)/SUM('1:STOP'!D$9)</f>
        <v>#DIV/0!</v>
      </c>
      <c r="E19" s="113" t="e">
        <f>SUM('1:STOP'!AD19)/SUM('1:STOP'!E$9)</f>
        <v>#DIV/0!</v>
      </c>
      <c r="F19" s="773"/>
    </row>
    <row r="20" spans="1:7" x14ac:dyDescent="0.25">
      <c r="A20" s="634"/>
      <c r="B20" s="36" t="s">
        <v>57</v>
      </c>
      <c r="C20" s="113" t="e">
        <f>SUM('1:STOP'!AB20)/SUM('1:STOP'!C$9)</f>
        <v>#DIV/0!</v>
      </c>
      <c r="D20" s="113" t="e">
        <f>SUM('1:STOP'!AC20)/SUM('1:STOP'!D$9)</f>
        <v>#DIV/0!</v>
      </c>
      <c r="E20" s="113" t="e">
        <f>SUM('1:STOP'!AD20)/SUM('1:STOP'!E$9)</f>
        <v>#DIV/0!</v>
      </c>
      <c r="F20" s="773"/>
    </row>
    <row r="21" spans="1:7" x14ac:dyDescent="0.25">
      <c r="A21" s="634"/>
      <c r="B21" s="36" t="s">
        <v>58</v>
      </c>
      <c r="C21" s="113" t="e">
        <f>SUM('1:STOP'!AB21)/SUM('1:STOP'!C$9)</f>
        <v>#DIV/0!</v>
      </c>
      <c r="D21" s="113" t="e">
        <f>SUM('1:STOP'!AC21)/SUM('1:STOP'!D$9)</f>
        <v>#DIV/0!</v>
      </c>
      <c r="E21" s="113" t="e">
        <f>SUM('1:STOP'!AD21)/SUM('1:STOP'!E$9)</f>
        <v>#DIV/0!</v>
      </c>
      <c r="F21" s="773"/>
    </row>
    <row r="22" spans="1:7" x14ac:dyDescent="0.25">
      <c r="A22" s="634"/>
      <c r="B22" s="36" t="s">
        <v>59</v>
      </c>
      <c r="C22" s="113" t="e">
        <f>SUM('1:STOP'!AB22)/SUM('1:STOP'!C$9)</f>
        <v>#DIV/0!</v>
      </c>
      <c r="D22" s="113" t="e">
        <f>SUM('1:STOP'!AC22)/SUM('1:STOP'!D$9)</f>
        <v>#DIV/0!</v>
      </c>
      <c r="E22" s="113" t="e">
        <f>SUM('1:STOP'!AD22)/SUM('1:STOP'!E$9)</f>
        <v>#DIV/0!</v>
      </c>
      <c r="F22" s="773"/>
    </row>
    <row r="23" spans="1:7" x14ac:dyDescent="0.25">
      <c r="A23" s="634"/>
      <c r="B23" s="36" t="s">
        <v>60</v>
      </c>
      <c r="C23" s="113" t="e">
        <f>SUM('1:STOP'!AB23)/SUM('1:STOP'!C$9)</f>
        <v>#DIV/0!</v>
      </c>
      <c r="D23" s="113" t="e">
        <f>SUM('1:STOP'!AC23)/SUM('1:STOP'!D$9)</f>
        <v>#DIV/0!</v>
      </c>
      <c r="E23" s="113" t="e">
        <f>SUM('1:STOP'!AD23)/SUM('1:STOP'!E$9)</f>
        <v>#DIV/0!</v>
      </c>
      <c r="F23" s="773"/>
    </row>
    <row r="24" spans="1:7" x14ac:dyDescent="0.25">
      <c r="A24" s="634"/>
      <c r="B24" s="36" t="s">
        <v>61</v>
      </c>
      <c r="C24" s="113" t="e">
        <f>SUM('1:STOP'!AB24)/SUM('1:STOP'!C$9)</f>
        <v>#DIV/0!</v>
      </c>
      <c r="D24" s="113" t="e">
        <f>SUM('1:STOP'!AC24)/SUM('1:STOP'!D$9)</f>
        <v>#DIV/0!</v>
      </c>
      <c r="E24" s="113" t="e">
        <f>SUM('1:STOP'!AD24)/SUM('1:STOP'!E$9)</f>
        <v>#DIV/0!</v>
      </c>
      <c r="F24" s="773"/>
    </row>
    <row r="25" spans="1:7" x14ac:dyDescent="0.25">
      <c r="A25" s="634"/>
      <c r="B25" s="36" t="s">
        <v>62</v>
      </c>
      <c r="C25" s="113" t="e">
        <f>SUM('1:STOP'!AB25)/SUM('1:STOP'!C$9)</f>
        <v>#DIV/0!</v>
      </c>
      <c r="D25" s="113" t="e">
        <f>SUM('1:STOP'!AC25)/SUM('1:STOP'!D$9)</f>
        <v>#DIV/0!</v>
      </c>
      <c r="E25" s="113" t="e">
        <f>SUM('1:STOP'!AD25)/SUM('1:STOP'!E$9)</f>
        <v>#DIV/0!</v>
      </c>
      <c r="F25" s="773"/>
    </row>
    <row r="26" spans="1:7" x14ac:dyDescent="0.25">
      <c r="A26" s="634"/>
      <c r="B26" s="36" t="s">
        <v>63</v>
      </c>
      <c r="C26" s="113" t="e">
        <f>SUM('1:STOP'!AB26)/SUM('1:STOP'!C$9)</f>
        <v>#DIV/0!</v>
      </c>
      <c r="D26" s="113" t="e">
        <f>SUM('1:STOP'!AC26)/SUM('1:STOP'!D$9)</f>
        <v>#DIV/0!</v>
      </c>
      <c r="E26" s="113" t="e">
        <f>SUM('1:STOP'!AD26)/SUM('1:STOP'!E$9)</f>
        <v>#DIV/0!</v>
      </c>
      <c r="F26" s="773"/>
    </row>
    <row r="27" spans="1:7" x14ac:dyDescent="0.25">
      <c r="A27" s="634"/>
      <c r="B27" s="36" t="s">
        <v>64</v>
      </c>
      <c r="C27" s="113" t="e">
        <f>SUM('1:STOP'!AB27)/SUM('1:STOP'!C$9)</f>
        <v>#DIV/0!</v>
      </c>
      <c r="D27" s="113" t="e">
        <f>SUM('1:STOP'!AC27)/SUM('1:STOP'!D$9)</f>
        <v>#DIV/0!</v>
      </c>
      <c r="E27" s="113" t="e">
        <f>SUM('1:STOP'!AD27)/SUM('1:STOP'!E$9)</f>
        <v>#DIV/0!</v>
      </c>
      <c r="F27" s="773"/>
    </row>
    <row r="28" spans="1:7" x14ac:dyDescent="0.25">
      <c r="A28" s="634"/>
      <c r="B28" s="36" t="s">
        <v>65</v>
      </c>
      <c r="C28" s="113" t="e">
        <f>SUM('1:STOP'!AB28)/SUM('1:STOP'!C$9)</f>
        <v>#DIV/0!</v>
      </c>
      <c r="D28" s="113" t="e">
        <f>SUM('1:STOP'!AC28)/SUM('1:STOP'!D$9)</f>
        <v>#DIV/0!</v>
      </c>
      <c r="E28" s="113" t="e">
        <f>SUM('1:STOP'!AD28)/SUM('1:STOP'!E$9)</f>
        <v>#DIV/0!</v>
      </c>
      <c r="F28" s="773"/>
    </row>
    <row r="29" spans="1:7" ht="15.75" thickBot="1" x14ac:dyDescent="0.3">
      <c r="A29" s="635"/>
      <c r="B29" s="37" t="s">
        <v>66</v>
      </c>
      <c r="C29" s="114" t="e">
        <f>SUM('1:STOP'!AB29)/SUM('1:STOP'!C$9)</f>
        <v>#DIV/0!</v>
      </c>
      <c r="D29" s="114" t="e">
        <f>SUM('1:STOP'!AC29)/SUM('1:STOP'!D$9)</f>
        <v>#DIV/0!</v>
      </c>
      <c r="E29" s="114" t="e">
        <f>SUM('1:STOP'!AD29)/SUM('1:STOP'!E$9)</f>
        <v>#DIV/0!</v>
      </c>
      <c r="F29" s="774"/>
    </row>
    <row r="30" spans="1:7" ht="15.75" thickTop="1" x14ac:dyDescent="0.25">
      <c r="A30" s="775" t="s">
        <v>242</v>
      </c>
      <c r="B30" s="776"/>
      <c r="C30" s="115">
        <f>SUM('1:STOP'!C30)</f>
        <v>0</v>
      </c>
      <c r="D30" s="115">
        <f>SUM('1:STOP'!D30)</f>
        <v>0</v>
      </c>
      <c r="E30" s="115">
        <f>SUM('1:STOP'!E30)</f>
        <v>0</v>
      </c>
      <c r="F30" s="365"/>
      <c r="G30" s="38"/>
    </row>
    <row r="31" spans="1:7" x14ac:dyDescent="0.25">
      <c r="A31" s="525" t="s">
        <v>387</v>
      </c>
      <c r="B31" s="527"/>
      <c r="C31" s="207" t="e">
        <f ca="1">C30/SUM('1:STOP'!AB31)</f>
        <v>#N/A</v>
      </c>
      <c r="D31" s="116" t="e">
        <f ca="1">D30/SUM('1:STOP'!AC31)</f>
        <v>#N/A</v>
      </c>
      <c r="E31" s="415" t="e">
        <f ca="1">E30/SUM('1:STOP'!AD31)</f>
        <v>#N/A</v>
      </c>
      <c r="F31" s="318"/>
      <c r="G31" s="38"/>
    </row>
    <row r="32" spans="1:7" ht="15" customHeight="1" x14ac:dyDescent="0.25">
      <c r="A32" s="566" t="s">
        <v>563</v>
      </c>
      <c r="B32" s="567"/>
      <c r="C32" s="118"/>
      <c r="D32" s="118"/>
      <c r="E32" s="118"/>
      <c r="F32" s="317" t="s">
        <v>457</v>
      </c>
    </row>
    <row r="33" spans="1:9" x14ac:dyDescent="0.25">
      <c r="A33" s="525" t="s">
        <v>97</v>
      </c>
      <c r="B33" s="527"/>
      <c r="C33" s="117" t="e">
        <f ca="1">SUM('1:STOP'!AB33)/SUM('1:STOP'!AF33)</f>
        <v>#N/A</v>
      </c>
      <c r="D33" s="117" t="e">
        <f ca="1">SUM('1:STOP'!AC33)/SUM('1:STOP'!AG33)</f>
        <v>#N/A</v>
      </c>
      <c r="E33" s="117" t="e">
        <f ca="1">SUM('1:STOP'!AD33)/SUM('1:STOP'!AH33)</f>
        <v>#N/A</v>
      </c>
      <c r="F33" s="366" t="s">
        <v>243</v>
      </c>
      <c r="G33" s="73"/>
    </row>
    <row r="34" spans="1:9" x14ac:dyDescent="0.25">
      <c r="A34" s="525" t="s">
        <v>103</v>
      </c>
      <c r="B34" s="527"/>
      <c r="C34" s="117" t="e">
        <f>SUM('1:STOP'!AB34)/SUM('1:STOP'!C9)</f>
        <v>#DIV/0!</v>
      </c>
      <c r="D34" s="117" t="e">
        <f>SUM('1:STOP'!AC34)/SUM('1:STOP'!D9)</f>
        <v>#DIV/0!</v>
      </c>
      <c r="E34" s="117" t="e">
        <f>SUM('1:STOP'!AD34)/SUM('1:STOP'!E9)</f>
        <v>#DIV/0!</v>
      </c>
      <c r="F34" s="366" t="s">
        <v>451</v>
      </c>
    </row>
    <row r="35" spans="1:9" x14ac:dyDescent="0.25">
      <c r="A35" s="525" t="s">
        <v>247</v>
      </c>
      <c r="B35" s="527"/>
      <c r="C35" s="119"/>
      <c r="D35" s="119"/>
      <c r="E35" s="117">
        <f>AVERAGE('1:STOP'!AD35)</f>
        <v>0</v>
      </c>
      <c r="F35" s="362" t="s">
        <v>578</v>
      </c>
    </row>
    <row r="36" spans="1:9" x14ac:dyDescent="0.25">
      <c r="A36" s="525" t="s">
        <v>246</v>
      </c>
      <c r="B36" s="527"/>
      <c r="C36" s="119"/>
      <c r="D36" s="119"/>
      <c r="E36" s="117">
        <f>AVERAGE('1:STOP'!AD36)</f>
        <v>0</v>
      </c>
      <c r="F36" s="362" t="s">
        <v>578</v>
      </c>
    </row>
    <row r="37" spans="1:9" x14ac:dyDescent="0.25">
      <c r="A37" s="525" t="s">
        <v>248</v>
      </c>
      <c r="B37" s="527"/>
      <c r="C37" s="119"/>
      <c r="D37" s="119"/>
      <c r="E37" s="117">
        <f>AVERAGE('1:STOP'!AD37)</f>
        <v>0</v>
      </c>
      <c r="F37" s="362" t="s">
        <v>578</v>
      </c>
      <c r="G37" s="814"/>
      <c r="H37" s="814"/>
      <c r="I37" s="814"/>
    </row>
    <row r="38" spans="1:9" ht="32.25" customHeight="1" thickBot="1" x14ac:dyDescent="0.3">
      <c r="A38" s="539" t="s">
        <v>250</v>
      </c>
      <c r="B38" s="541"/>
      <c r="C38" s="120"/>
      <c r="D38" s="120"/>
      <c r="E38" s="121">
        <f>AVERAGE('1:STOP'!AD38)</f>
        <v>0</v>
      </c>
      <c r="F38" s="358" t="s">
        <v>578</v>
      </c>
    </row>
    <row r="39" spans="1:9" ht="15.75" thickBot="1" x14ac:dyDescent="0.3">
      <c r="A39" s="21"/>
      <c r="B39" s="42"/>
      <c r="C39" s="22"/>
      <c r="D39" s="22"/>
      <c r="E39" s="22"/>
      <c r="F39" s="43"/>
    </row>
    <row r="40" spans="1:9" ht="19.5" thickBot="1" x14ac:dyDescent="0.35">
      <c r="A40" s="482" t="s">
        <v>397</v>
      </c>
      <c r="B40" s="483"/>
      <c r="C40" s="483"/>
      <c r="D40" s="483"/>
      <c r="E40" s="483"/>
      <c r="F40" s="484"/>
    </row>
    <row r="41" spans="1:9" x14ac:dyDescent="0.25">
      <c r="A41" s="656"/>
      <c r="B41" s="657"/>
      <c r="C41" s="32" t="s">
        <v>6</v>
      </c>
      <c r="D41" s="33" t="s">
        <v>7</v>
      </c>
      <c r="E41" s="32" t="s">
        <v>8</v>
      </c>
      <c r="F41" s="361" t="s">
        <v>9</v>
      </c>
    </row>
    <row r="42" spans="1:9" ht="26.25" customHeight="1" x14ac:dyDescent="0.25">
      <c r="A42" s="626" t="s">
        <v>104</v>
      </c>
      <c r="B42" s="627"/>
      <c r="C42" s="113" t="e">
        <f>SUM('1:STOP'!AB42)/C9</f>
        <v>#DIV/0!</v>
      </c>
      <c r="D42" s="113" t="e">
        <f>SUM('1:STOP'!AC42)/D9</f>
        <v>#DIV/0!</v>
      </c>
      <c r="E42" s="113" t="e">
        <f>SUM('1:STOP'!AD42)/E9</f>
        <v>#DIV/0!</v>
      </c>
      <c r="F42" s="347"/>
    </row>
    <row r="43" spans="1:9" ht="29.25" customHeight="1" x14ac:dyDescent="0.25">
      <c r="A43" s="626" t="s">
        <v>398</v>
      </c>
      <c r="B43" s="627"/>
      <c r="C43" s="113" t="e">
        <f>SUM('1:STOP'!AB43)/C9</f>
        <v>#DIV/0!</v>
      </c>
      <c r="D43" s="113" t="e">
        <f>SUM('1:STOP'!AC43)/D9</f>
        <v>#DIV/0!</v>
      </c>
      <c r="E43" s="113" t="e">
        <f>SUM('1:STOP'!AD43)/E9</f>
        <v>#DIV/0!</v>
      </c>
      <c r="F43" s="367"/>
    </row>
    <row r="44" spans="1:9" x14ac:dyDescent="0.25">
      <c r="A44" s="660" t="s">
        <v>102</v>
      </c>
      <c r="B44" s="661"/>
      <c r="C44" s="118"/>
      <c r="D44" s="118"/>
      <c r="E44" s="118"/>
      <c r="F44" s="368" t="s">
        <v>457</v>
      </c>
    </row>
    <row r="45" spans="1:9" x14ac:dyDescent="0.25">
      <c r="A45" s="660" t="s">
        <v>101</v>
      </c>
      <c r="B45" s="661"/>
      <c r="C45" s="118"/>
      <c r="D45" s="118"/>
      <c r="E45" s="118"/>
      <c r="F45" s="368" t="s">
        <v>457</v>
      </c>
    </row>
    <row r="46" spans="1:9" ht="15.75" thickBot="1" x14ac:dyDescent="0.3">
      <c r="A46" s="662" t="s">
        <v>105</v>
      </c>
      <c r="B46" s="663"/>
      <c r="C46" s="112"/>
      <c r="D46" s="112"/>
      <c r="E46" s="112"/>
      <c r="F46" s="369" t="s">
        <v>457</v>
      </c>
    </row>
    <row r="47" spans="1:9" x14ac:dyDescent="0.25">
      <c r="A47" s="21"/>
      <c r="B47" s="44"/>
      <c r="C47" s="22"/>
      <c r="D47" s="22"/>
      <c r="E47" s="22"/>
      <c r="F47" s="364"/>
    </row>
    <row r="48" spans="1:9" ht="19.5" thickBot="1" x14ac:dyDescent="0.35">
      <c r="A48" s="485" t="s">
        <v>79</v>
      </c>
      <c r="B48" s="486"/>
      <c r="C48" s="486"/>
      <c r="D48" s="486"/>
      <c r="E48" s="486"/>
      <c r="F48" s="487"/>
    </row>
    <row r="49" spans="1:9" x14ac:dyDescent="0.25">
      <c r="A49" s="707"/>
      <c r="B49" s="708"/>
      <c r="C49" s="32" t="s">
        <v>6</v>
      </c>
      <c r="D49" s="33" t="s">
        <v>7</v>
      </c>
      <c r="E49" s="32" t="s">
        <v>8</v>
      </c>
      <c r="F49" s="361" t="s">
        <v>9</v>
      </c>
    </row>
    <row r="50" spans="1:9" ht="30" x14ac:dyDescent="0.25">
      <c r="A50" s="645" t="s">
        <v>86</v>
      </c>
      <c r="B50" s="45" t="s">
        <v>543</v>
      </c>
      <c r="C50" s="172"/>
      <c r="D50" s="172"/>
      <c r="E50" s="117">
        <f>AVERAGE('1:STOP'!AD50)</f>
        <v>0</v>
      </c>
      <c r="F50" s="347" t="s">
        <v>579</v>
      </c>
    </row>
    <row r="51" spans="1:9" ht="15.75" customHeight="1" x14ac:dyDescent="0.25">
      <c r="A51" s="646"/>
      <c r="B51" s="242" t="s">
        <v>577</v>
      </c>
      <c r="C51" s="172"/>
      <c r="D51" s="172"/>
      <c r="E51" s="329" t="e">
        <f>SUM('1:STOP'!AD51)/SUM('1:STOP'!AD17:AD29)</f>
        <v>#DIV/0!</v>
      </c>
      <c r="F51" s="370"/>
      <c r="G51" s="254"/>
    </row>
    <row r="52" spans="1:9" ht="45" x14ac:dyDescent="0.25">
      <c r="A52" s="646"/>
      <c r="B52" s="47" t="s">
        <v>544</v>
      </c>
      <c r="C52" s="172"/>
      <c r="D52" s="172"/>
      <c r="E52" s="117">
        <f>AVERAGE('1:STOP'!AD52)</f>
        <v>0</v>
      </c>
      <c r="F52" s="347" t="s">
        <v>578</v>
      </c>
    </row>
    <row r="53" spans="1:9" ht="30" x14ac:dyDescent="0.25">
      <c r="A53" s="646"/>
      <c r="B53" s="47" t="s">
        <v>256</v>
      </c>
      <c r="C53" s="172"/>
      <c r="D53" s="172"/>
      <c r="E53" s="117">
        <f>AVERAGE('1:STOP'!AD53)</f>
        <v>0</v>
      </c>
      <c r="F53" s="347" t="s">
        <v>578</v>
      </c>
    </row>
    <row r="54" spans="1:9" ht="30" x14ac:dyDescent="0.25">
      <c r="A54" s="646"/>
      <c r="B54" s="47" t="s">
        <v>545</v>
      </c>
      <c r="C54" s="172"/>
      <c r="D54" s="172"/>
      <c r="E54" s="117">
        <f>AVERAGE('1:STOP'!AD54)</f>
        <v>0</v>
      </c>
      <c r="F54" s="347" t="s">
        <v>578</v>
      </c>
    </row>
    <row r="55" spans="1:9" ht="30.75" thickBot="1" x14ac:dyDescent="0.3">
      <c r="A55" s="647"/>
      <c r="B55" s="48" t="s">
        <v>580</v>
      </c>
      <c r="C55" s="173"/>
      <c r="D55" s="173"/>
      <c r="E55" s="122">
        <f>AVERAGE('1:STOP'!AD55)</f>
        <v>0</v>
      </c>
      <c r="F55" s="371" t="s">
        <v>578</v>
      </c>
    </row>
    <row r="56" spans="1:9" ht="45.75" thickTop="1" x14ac:dyDescent="0.25">
      <c r="A56" s="648" t="s">
        <v>80</v>
      </c>
      <c r="B56" s="50" t="s">
        <v>581</v>
      </c>
      <c r="C56" s="171"/>
      <c r="D56" s="171"/>
      <c r="E56" s="170">
        <f>AVERAGE('1:STOP'!AD56)</f>
        <v>0</v>
      </c>
      <c r="F56" s="372" t="s">
        <v>578</v>
      </c>
      <c r="G56" s="217"/>
    </row>
    <row r="57" spans="1:9" ht="30" x14ac:dyDescent="0.25">
      <c r="A57" s="646"/>
      <c r="B57" s="244" t="s">
        <v>488</v>
      </c>
      <c r="C57" s="123" t="e">
        <f>SUM('1:STOP'!AB57)/SUM('1:STOP'!C58)</f>
        <v>#DIV/0!</v>
      </c>
      <c r="D57" s="123" t="e">
        <f>SUM('1:STOP'!AC57)/SUM('1:STOP'!D58)</f>
        <v>#DIV/0!</v>
      </c>
      <c r="E57" s="123" t="e">
        <f>SUM('1:STOP'!AD57)/SUM('1:STOP'!E58)</f>
        <v>#DIV/0!</v>
      </c>
      <c r="F57" s="189"/>
      <c r="G57" s="254"/>
    </row>
    <row r="58" spans="1:9" ht="15.75" thickBot="1" x14ac:dyDescent="0.3">
      <c r="A58" s="647"/>
      <c r="B58" s="48" t="s">
        <v>147</v>
      </c>
      <c r="C58" s="124">
        <f>SUM('1:STOP'!C58)</f>
        <v>0</v>
      </c>
      <c r="D58" s="124">
        <f>SUM('1:STOP'!D58)</f>
        <v>0</v>
      </c>
      <c r="E58" s="124">
        <f>SUM('1:STOP'!E58)</f>
        <v>0</v>
      </c>
      <c r="F58" s="373"/>
      <c r="G58" s="254"/>
    </row>
    <row r="59" spans="1:9" ht="30.75" thickTop="1" x14ac:dyDescent="0.25">
      <c r="A59" s="646" t="s">
        <v>87</v>
      </c>
      <c r="B59" s="52" t="s">
        <v>491</v>
      </c>
      <c r="C59" s="174"/>
      <c r="D59" s="174"/>
      <c r="E59" s="125">
        <f>AVERAGE('1:STOP'!AD59)</f>
        <v>0</v>
      </c>
      <c r="F59" s="367" t="s">
        <v>578</v>
      </c>
    </row>
    <row r="60" spans="1:9" x14ac:dyDescent="0.25">
      <c r="A60" s="646"/>
      <c r="B60" s="244" t="s">
        <v>582</v>
      </c>
      <c r="C60" s="172"/>
      <c r="D60" s="172"/>
      <c r="E60" s="125">
        <f>AVERAGE('1:STOP'!AD60)</f>
        <v>0</v>
      </c>
      <c r="F60" s="367" t="s">
        <v>578</v>
      </c>
      <c r="I60" s="252"/>
    </row>
    <row r="61" spans="1:9" ht="30.75" thickBot="1" x14ac:dyDescent="0.3">
      <c r="A61" s="647"/>
      <c r="B61" s="168" t="s">
        <v>400</v>
      </c>
      <c r="C61" s="173"/>
      <c r="D61" s="173"/>
      <c r="E61" s="126">
        <f>AVERAGE('1:STOP'!AD61)</f>
        <v>0</v>
      </c>
      <c r="F61" s="371" t="s">
        <v>578</v>
      </c>
    </row>
    <row r="62" spans="1:9" ht="15.75" customHeight="1" thickTop="1" x14ac:dyDescent="0.25">
      <c r="A62" s="658" t="s">
        <v>583</v>
      </c>
      <c r="B62" s="659"/>
      <c r="C62" s="125">
        <f>AVERAGE('1:STOP'!AB62)</f>
        <v>0</v>
      </c>
      <c r="D62" s="256">
        <f>AVERAGE('1:STOP'!AC62)</f>
        <v>0</v>
      </c>
      <c r="E62" s="256">
        <f>AVERAGE('1:STOP'!AD62)</f>
        <v>0</v>
      </c>
      <c r="F62" s="347" t="s">
        <v>578</v>
      </c>
    </row>
    <row r="63" spans="1:9" x14ac:dyDescent="0.25">
      <c r="A63" s="724" t="s">
        <v>584</v>
      </c>
      <c r="B63" s="725"/>
      <c r="C63" s="255"/>
      <c r="D63" s="255"/>
      <c r="E63" s="255"/>
      <c r="F63" s="368" t="s">
        <v>457</v>
      </c>
    </row>
    <row r="64" spans="1:9" ht="30.75" customHeight="1" x14ac:dyDescent="0.25">
      <c r="A64" s="724" t="s">
        <v>585</v>
      </c>
      <c r="B64" s="725"/>
      <c r="C64" s="256">
        <f>AVERAGE('1:STOP'!AB64)</f>
        <v>0</v>
      </c>
      <c r="D64" s="256">
        <f>AVERAGE('1:STOP'!AC64)</f>
        <v>0</v>
      </c>
      <c r="E64" s="256">
        <f>AVERAGE('1:STOP'!AD64)</f>
        <v>0</v>
      </c>
      <c r="F64" s="347" t="s">
        <v>578</v>
      </c>
    </row>
    <row r="65" spans="1:7" x14ac:dyDescent="0.25">
      <c r="A65" s="724" t="s">
        <v>505</v>
      </c>
      <c r="B65" s="725"/>
      <c r="C65" s="255"/>
      <c r="D65" s="255"/>
      <c r="E65" s="255"/>
      <c r="F65" s="368" t="s">
        <v>457</v>
      </c>
    </row>
    <row r="66" spans="1:7" x14ac:dyDescent="0.25">
      <c r="A66" s="632" t="s">
        <v>374</v>
      </c>
      <c r="B66" s="633"/>
      <c r="C66" s="251">
        <f>AVERAGE('1:STOP'!AB66)</f>
        <v>0</v>
      </c>
      <c r="D66" s="251">
        <f>AVERAGE('1:STOP'!AC66)</f>
        <v>0</v>
      </c>
      <c r="E66" s="251">
        <f>AVERAGE('1:STOP'!AD66)</f>
        <v>0</v>
      </c>
      <c r="F66" s="347" t="s">
        <v>271</v>
      </c>
    </row>
    <row r="67" spans="1:7" s="250" customFormat="1" ht="30.75" customHeight="1" x14ac:dyDescent="0.25">
      <c r="A67" s="566" t="s">
        <v>586</v>
      </c>
      <c r="B67" s="567"/>
      <c r="C67" s="251">
        <f>AVERAGE('1:STOP'!AB67)</f>
        <v>0</v>
      </c>
      <c r="D67" s="251">
        <f>AVERAGE('1:STOP'!AC67)</f>
        <v>0</v>
      </c>
      <c r="E67" s="251">
        <f>AVERAGE('1:STOP'!AD67)</f>
        <v>0</v>
      </c>
      <c r="F67" s="347" t="s">
        <v>578</v>
      </c>
    </row>
    <row r="68" spans="1:7" ht="15.75" thickBot="1" x14ac:dyDescent="0.3">
      <c r="A68" s="777" t="s">
        <v>373</v>
      </c>
      <c r="B68" s="778"/>
      <c r="C68" s="249"/>
      <c r="D68" s="249"/>
      <c r="E68" s="128">
        <f>AVERAGE('1:STOP'!AD68)</f>
        <v>1</v>
      </c>
      <c r="F68" s="374" t="s">
        <v>578</v>
      </c>
      <c r="G68" s="257"/>
    </row>
    <row r="69" spans="1:7" x14ac:dyDescent="0.25">
      <c r="A69" s="53"/>
      <c r="B69" s="54"/>
      <c r="C69" s="54"/>
      <c r="D69" s="54"/>
      <c r="E69" s="54"/>
      <c r="F69" s="375"/>
    </row>
    <row r="70" spans="1:7" ht="18.75" x14ac:dyDescent="0.3">
      <c r="A70" s="639" t="s">
        <v>601</v>
      </c>
      <c r="B70" s="640"/>
      <c r="C70" s="640"/>
      <c r="D70" s="640"/>
      <c r="E70" s="640"/>
      <c r="F70" s="641"/>
    </row>
    <row r="71" spans="1:7" ht="18.75" customHeight="1" x14ac:dyDescent="0.25">
      <c r="A71" s="463"/>
      <c r="B71" s="464"/>
      <c r="C71" s="464"/>
      <c r="D71" s="464"/>
      <c r="E71" s="464"/>
      <c r="F71" s="465"/>
    </row>
    <row r="72" spans="1:7" ht="18.75" customHeight="1" x14ac:dyDescent="0.25">
      <c r="A72" s="463"/>
      <c r="B72" s="464"/>
      <c r="C72" s="464"/>
      <c r="D72" s="464"/>
      <c r="E72" s="464"/>
      <c r="F72" s="465"/>
    </row>
    <row r="73" spans="1:7" ht="18.75" customHeight="1" x14ac:dyDescent="0.25">
      <c r="A73" s="463"/>
      <c r="B73" s="464"/>
      <c r="C73" s="464"/>
      <c r="D73" s="464"/>
      <c r="E73" s="464"/>
      <c r="F73" s="465"/>
    </row>
    <row r="74" spans="1:7" ht="18.75" customHeight="1" x14ac:dyDescent="0.25">
      <c r="A74" s="463"/>
      <c r="B74" s="464"/>
      <c r="C74" s="464"/>
      <c r="D74" s="464"/>
      <c r="E74" s="464"/>
      <c r="F74" s="465"/>
    </row>
    <row r="75" spans="1:7" ht="18.75" customHeight="1" x14ac:dyDescent="0.25">
      <c r="A75" s="463"/>
      <c r="B75" s="464"/>
      <c r="C75" s="464"/>
      <c r="D75" s="464"/>
      <c r="E75" s="464"/>
      <c r="F75" s="465"/>
    </row>
    <row r="76" spans="1:7" ht="18.75" customHeight="1" x14ac:dyDescent="0.25">
      <c r="A76" s="642"/>
      <c r="B76" s="643"/>
      <c r="C76" s="643"/>
      <c r="D76" s="643"/>
      <c r="E76" s="643"/>
      <c r="F76" s="644"/>
    </row>
    <row r="77" spans="1:7" ht="18.75" x14ac:dyDescent="0.3">
      <c r="A77" s="664" t="s">
        <v>602</v>
      </c>
      <c r="B77" s="665"/>
      <c r="C77" s="665"/>
      <c r="D77" s="665"/>
      <c r="E77" s="665"/>
      <c r="F77" s="666"/>
    </row>
    <row r="78" spans="1:7" ht="18.75" customHeight="1" x14ac:dyDescent="0.25">
      <c r="A78" s="677"/>
      <c r="B78" s="697"/>
      <c r="C78" s="697"/>
      <c r="D78" s="697"/>
      <c r="E78" s="697"/>
      <c r="F78" s="698"/>
    </row>
    <row r="79" spans="1:7" ht="18.75" customHeight="1" x14ac:dyDescent="0.25">
      <c r="A79" s="699"/>
      <c r="B79" s="700"/>
      <c r="C79" s="700"/>
      <c r="D79" s="700"/>
      <c r="E79" s="700"/>
      <c r="F79" s="701"/>
    </row>
    <row r="80" spans="1:7" ht="18.75" customHeight="1" x14ac:dyDescent="0.25">
      <c r="A80" s="699"/>
      <c r="B80" s="700"/>
      <c r="C80" s="700"/>
      <c r="D80" s="700"/>
      <c r="E80" s="700"/>
      <c r="F80" s="701"/>
    </row>
    <row r="81" spans="1:8" ht="18.75" customHeight="1" x14ac:dyDescent="0.25">
      <c r="A81" s="699"/>
      <c r="B81" s="700"/>
      <c r="C81" s="700"/>
      <c r="D81" s="700"/>
      <c r="E81" s="700"/>
      <c r="F81" s="701"/>
    </row>
    <row r="82" spans="1:8" ht="18.75" customHeight="1" x14ac:dyDescent="0.25">
      <c r="A82" s="699"/>
      <c r="B82" s="700"/>
      <c r="C82" s="700"/>
      <c r="D82" s="700"/>
      <c r="E82" s="700"/>
      <c r="F82" s="701"/>
    </row>
    <row r="83" spans="1:8" ht="18.75" customHeight="1" x14ac:dyDescent="0.25">
      <c r="A83" s="702"/>
      <c r="B83" s="703"/>
      <c r="C83" s="703"/>
      <c r="D83" s="703"/>
      <c r="E83" s="703"/>
      <c r="F83" s="704"/>
    </row>
    <row r="84" spans="1:8" s="253" customFormat="1" ht="18.75" x14ac:dyDescent="0.3">
      <c r="A84" s="664" t="s">
        <v>575</v>
      </c>
      <c r="B84" s="665"/>
      <c r="C84" s="665"/>
      <c r="D84" s="665"/>
      <c r="E84" s="665"/>
      <c r="F84" s="666"/>
    </row>
    <row r="85" spans="1:8" ht="112.5" customHeight="1" thickBot="1" x14ac:dyDescent="0.3">
      <c r="A85" s="735" t="s">
        <v>576</v>
      </c>
      <c r="B85" s="736"/>
      <c r="C85" s="736"/>
      <c r="D85" s="736"/>
      <c r="E85" s="736"/>
      <c r="F85" s="737"/>
    </row>
    <row r="86" spans="1:8" x14ac:dyDescent="0.25">
      <c r="A86" s="22"/>
      <c r="B86" s="22"/>
      <c r="C86" s="22"/>
      <c r="D86" s="22"/>
      <c r="E86" s="22"/>
      <c r="F86" s="376"/>
    </row>
    <row r="87" spans="1:8" ht="15.75" thickBot="1" x14ac:dyDescent="0.3"/>
    <row r="88" spans="1:8" ht="21" x14ac:dyDescent="0.35">
      <c r="A88" s="479" t="s">
        <v>110</v>
      </c>
      <c r="B88" s="480" t="s">
        <v>1</v>
      </c>
      <c r="C88" s="480"/>
      <c r="D88" s="480"/>
      <c r="E88" s="480"/>
      <c r="F88" s="481"/>
    </row>
    <row r="89" spans="1:8" ht="18.75" x14ac:dyDescent="0.3">
      <c r="A89" s="485" t="s">
        <v>53</v>
      </c>
      <c r="B89" s="486"/>
      <c r="C89" s="486"/>
      <c r="D89" s="486"/>
      <c r="E89" s="486"/>
      <c r="F89" s="487"/>
    </row>
    <row r="90" spans="1:8" ht="90" customHeight="1" x14ac:dyDescent="0.25">
      <c r="A90" s="630"/>
      <c r="B90" s="631"/>
      <c r="C90" s="56" t="s">
        <v>260</v>
      </c>
      <c r="D90" s="331" t="s">
        <v>293</v>
      </c>
      <c r="E90" s="686" t="s">
        <v>9</v>
      </c>
      <c r="F90" s="687"/>
    </row>
    <row r="91" spans="1:8" s="258" customFormat="1" x14ac:dyDescent="0.25">
      <c r="A91" s="632" t="s">
        <v>506</v>
      </c>
      <c r="B91" s="633"/>
      <c r="C91" s="260">
        <f>AVERAGE('1:STOP'!AB91)</f>
        <v>0</v>
      </c>
      <c r="D91" s="332" t="e">
        <f ca="1">AVERAGE('1:STOP'!AC91)/30</f>
        <v>#DIV/0!</v>
      </c>
      <c r="E91" s="830" t="s">
        <v>470</v>
      </c>
      <c r="F91" s="831"/>
    </row>
    <row r="92" spans="1:8" ht="15" customHeight="1" x14ac:dyDescent="0.25">
      <c r="A92" s="632" t="s">
        <v>111</v>
      </c>
      <c r="B92" s="633"/>
      <c r="C92" s="129">
        <f>AVERAGE('1:STOP'!AB92)</f>
        <v>0</v>
      </c>
      <c r="D92" s="332" t="e">
        <f ca="1">AVERAGE('1:STOP'!AC92)/30</f>
        <v>#DIV/0!</v>
      </c>
      <c r="E92" s="832"/>
      <c r="F92" s="833"/>
      <c r="G92" s="38"/>
    </row>
    <row r="93" spans="1:8" x14ac:dyDescent="0.25">
      <c r="A93" s="632" t="s">
        <v>112</v>
      </c>
      <c r="B93" s="633"/>
      <c r="C93" s="129">
        <f>AVERAGE('1:STOP'!AB93)</f>
        <v>0</v>
      </c>
      <c r="D93" s="332" t="e">
        <f ca="1">AVERAGE('1:STOP'!AC93)/30</f>
        <v>#DIV/0!</v>
      </c>
      <c r="E93" s="832"/>
      <c r="F93" s="833"/>
      <c r="H93" s="38"/>
    </row>
    <row r="94" spans="1:8" x14ac:dyDescent="0.25">
      <c r="A94" s="632" t="s">
        <v>113</v>
      </c>
      <c r="B94" s="633"/>
      <c r="C94" s="129">
        <f>AVERAGE('1:STOP'!AB94)</f>
        <v>0</v>
      </c>
      <c r="D94" s="332" t="e">
        <f ca="1">AVERAGE('1:STOP'!AC94)/30</f>
        <v>#DIV/0!</v>
      </c>
      <c r="E94" s="832"/>
      <c r="F94" s="833"/>
      <c r="H94" s="38"/>
    </row>
    <row r="95" spans="1:8" x14ac:dyDescent="0.25">
      <c r="A95" s="632" t="s">
        <v>402</v>
      </c>
      <c r="B95" s="633"/>
      <c r="C95" s="129">
        <f>AVERAGE('1:STOP'!AB95)</f>
        <v>0</v>
      </c>
      <c r="D95" s="333"/>
      <c r="E95" s="832"/>
      <c r="F95" s="833"/>
      <c r="H95" s="38"/>
    </row>
    <row r="96" spans="1:8" x14ac:dyDescent="0.25">
      <c r="A96" s="632" t="s">
        <v>114</v>
      </c>
      <c r="B96" s="633"/>
      <c r="C96" s="129">
        <f>AVERAGE('1:STOP'!AB96)</f>
        <v>0</v>
      </c>
      <c r="D96" s="332" t="e">
        <f ca="1">AVERAGE('1:STOP'!AC96)/30</f>
        <v>#DIV/0!</v>
      </c>
      <c r="E96" s="832"/>
      <c r="F96" s="833"/>
      <c r="H96" s="38"/>
    </row>
    <row r="97" spans="1:8" x14ac:dyDescent="0.25">
      <c r="A97" s="632" t="s">
        <v>115</v>
      </c>
      <c r="B97" s="633"/>
      <c r="C97" s="129">
        <f>AVERAGE('1:STOP'!AB97)</f>
        <v>0</v>
      </c>
      <c r="D97" s="332" t="e">
        <f ca="1">AVERAGE('1:STOP'!AC97)/30</f>
        <v>#DIV/0!</v>
      </c>
      <c r="E97" s="832"/>
      <c r="F97" s="833"/>
      <c r="H97" s="38"/>
    </row>
    <row r="98" spans="1:8" ht="15.75" thickBot="1" x14ac:dyDescent="0.3">
      <c r="A98" s="654" t="s">
        <v>116</v>
      </c>
      <c r="B98" s="655"/>
      <c r="C98" s="130">
        <f>AVERAGE('1:STOP'!AB98)</f>
        <v>0</v>
      </c>
      <c r="D98" s="334" t="e">
        <f ca="1">AVERAGE('1:STOP'!AC98)/30</f>
        <v>#DIV/0!</v>
      </c>
      <c r="E98" s="834"/>
      <c r="F98" s="835"/>
      <c r="H98" s="38"/>
    </row>
    <row r="99" spans="1:8" x14ac:dyDescent="0.25">
      <c r="A99" s="21"/>
      <c r="B99" s="22"/>
      <c r="C99" s="22"/>
      <c r="D99" s="22"/>
      <c r="E99" s="22"/>
      <c r="F99" s="364"/>
      <c r="H99" s="38"/>
    </row>
    <row r="100" spans="1:8" ht="18.75" x14ac:dyDescent="0.3">
      <c r="A100" s="485" t="s">
        <v>0</v>
      </c>
      <c r="B100" s="486"/>
      <c r="C100" s="486"/>
      <c r="D100" s="486"/>
      <c r="E100" s="486"/>
      <c r="F100" s="487"/>
      <c r="H100" s="38"/>
    </row>
    <row r="101" spans="1:8" x14ac:dyDescent="0.25">
      <c r="A101" s="691"/>
      <c r="B101" s="692"/>
      <c r="C101" s="131"/>
      <c r="D101" s="685" t="s">
        <v>9</v>
      </c>
      <c r="E101" s="686"/>
      <c r="F101" s="687"/>
      <c r="H101" s="38"/>
    </row>
    <row r="102" spans="1:8" ht="27.75" customHeight="1" x14ac:dyDescent="0.25">
      <c r="A102" s="566" t="s">
        <v>261</v>
      </c>
      <c r="B102" s="567"/>
      <c r="C102" s="129">
        <f>AVERAGE('1:STOP'!AB102)</f>
        <v>0</v>
      </c>
      <c r="D102" s="779" t="s">
        <v>578</v>
      </c>
      <c r="E102" s="780"/>
      <c r="F102" s="781"/>
    </row>
    <row r="103" spans="1:8" s="259" customFormat="1" x14ac:dyDescent="0.25">
      <c r="A103" s="566" t="s">
        <v>518</v>
      </c>
      <c r="B103" s="567"/>
      <c r="C103" s="262"/>
      <c r="D103" s="785" t="s">
        <v>457</v>
      </c>
      <c r="E103" s="786"/>
      <c r="F103" s="787"/>
    </row>
    <row r="104" spans="1:8" ht="30" customHeight="1" thickBot="1" x14ac:dyDescent="0.3">
      <c r="A104" s="671" t="s">
        <v>541</v>
      </c>
      <c r="B104" s="672"/>
      <c r="C104" s="130">
        <f>AVERAGE('1:STOP'!AB104)</f>
        <v>0</v>
      </c>
      <c r="D104" s="782" t="s">
        <v>578</v>
      </c>
      <c r="E104" s="783"/>
      <c r="F104" s="784"/>
    </row>
    <row r="105" spans="1:8" x14ac:dyDescent="0.25">
      <c r="A105" s="836"/>
      <c r="B105" s="837"/>
      <c r="C105" s="22"/>
      <c r="D105" s="22"/>
      <c r="E105" s="22"/>
      <c r="F105" s="364"/>
    </row>
    <row r="106" spans="1:8" ht="18.75" x14ac:dyDescent="0.3">
      <c r="A106" s="485" t="s">
        <v>269</v>
      </c>
      <c r="B106" s="486"/>
      <c r="C106" s="486"/>
      <c r="D106" s="486"/>
      <c r="E106" s="486"/>
      <c r="F106" s="487"/>
    </row>
    <row r="107" spans="1:8" x14ac:dyDescent="0.25">
      <c r="A107" s="673"/>
      <c r="B107" s="674"/>
      <c r="C107" s="181" t="s">
        <v>290</v>
      </c>
      <c r="D107" s="685" t="s">
        <v>9</v>
      </c>
      <c r="E107" s="686"/>
      <c r="F107" s="687"/>
    </row>
    <row r="108" spans="1:8" x14ac:dyDescent="0.25">
      <c r="A108" s="660" t="s">
        <v>262</v>
      </c>
      <c r="B108" s="661"/>
      <c r="C108" s="125">
        <f>AVERAGE('1:STOP'!AB108)</f>
        <v>0</v>
      </c>
      <c r="D108" s="740"/>
      <c r="E108" s="741"/>
      <c r="F108" s="742"/>
    </row>
    <row r="109" spans="1:8" x14ac:dyDescent="0.25">
      <c r="A109" s="660" t="s">
        <v>263</v>
      </c>
      <c r="B109" s="661"/>
      <c r="C109" s="125">
        <f>AVERAGE('1:STOP'!AB109)</f>
        <v>0</v>
      </c>
      <c r="D109" s="740"/>
      <c r="E109" s="741"/>
      <c r="F109" s="742"/>
    </row>
    <row r="110" spans="1:8" ht="33" customHeight="1" x14ac:dyDescent="0.25">
      <c r="A110" s="660" t="s">
        <v>264</v>
      </c>
      <c r="B110" s="661"/>
      <c r="C110" s="125">
        <f>AVERAGE('1:STOP'!AB110)</f>
        <v>0</v>
      </c>
      <c r="D110" s="740"/>
      <c r="E110" s="741"/>
      <c r="F110" s="742"/>
    </row>
    <row r="111" spans="1:8" ht="35.25" customHeight="1" thickBot="1" x14ac:dyDescent="0.3">
      <c r="A111" s="662" t="s">
        <v>265</v>
      </c>
      <c r="B111" s="663"/>
      <c r="C111" s="128">
        <f>AVERAGE('1:STOP'!AB111)</f>
        <v>0</v>
      </c>
      <c r="D111" s="743" t="s">
        <v>121</v>
      </c>
      <c r="E111" s="744"/>
      <c r="F111" s="745"/>
    </row>
    <row r="112" spans="1:8" x14ac:dyDescent="0.25">
      <c r="A112" s="836"/>
      <c r="B112" s="837"/>
      <c r="C112" s="22"/>
      <c r="D112" s="22"/>
      <c r="E112" s="22"/>
      <c r="F112" s="364"/>
    </row>
    <row r="113" spans="1:7" ht="18.75" x14ac:dyDescent="0.3">
      <c r="A113" s="485" t="s">
        <v>270</v>
      </c>
      <c r="B113" s="486"/>
      <c r="C113" s="486"/>
      <c r="D113" s="486"/>
      <c r="E113" s="486"/>
      <c r="F113" s="487"/>
    </row>
    <row r="114" spans="1:7" ht="18.75" x14ac:dyDescent="0.3">
      <c r="A114" s="838"/>
      <c r="B114" s="839"/>
      <c r="C114" s="132"/>
      <c r="D114" s="685" t="s">
        <v>9</v>
      </c>
      <c r="E114" s="686"/>
      <c r="F114" s="687"/>
    </row>
    <row r="115" spans="1:7" ht="42" customHeight="1" x14ac:dyDescent="0.25">
      <c r="A115" s="763" t="s">
        <v>455</v>
      </c>
      <c r="B115" s="764"/>
      <c r="C115" s="125">
        <f>AVERAGE('1:STOP'!AB115)</f>
        <v>0</v>
      </c>
      <c r="D115" s="740" t="s">
        <v>578</v>
      </c>
      <c r="E115" s="741"/>
      <c r="F115" s="742"/>
    </row>
    <row r="116" spans="1:7" ht="30.75" customHeight="1" x14ac:dyDescent="0.25">
      <c r="A116" s="763" t="s">
        <v>31</v>
      </c>
      <c r="B116" s="764"/>
      <c r="C116" s="335" t="e">
        <f>SUM('1:STOP'!AB116)/SUM(C202:C212)</f>
        <v>#DIV/0!</v>
      </c>
      <c r="D116" s="788" t="s">
        <v>266</v>
      </c>
      <c r="E116" s="789"/>
      <c r="F116" s="790"/>
      <c r="G116" s="254"/>
    </row>
    <row r="117" spans="1:7" x14ac:dyDescent="0.25">
      <c r="A117" s="763" t="s">
        <v>32</v>
      </c>
      <c r="B117" s="764"/>
      <c r="C117" s="133"/>
      <c r="D117" s="785" t="s">
        <v>457</v>
      </c>
      <c r="E117" s="786"/>
      <c r="F117" s="787"/>
    </row>
    <row r="118" spans="1:7" x14ac:dyDescent="0.25">
      <c r="A118" s="840"/>
      <c r="B118" s="841"/>
      <c r="C118" s="62"/>
      <c r="D118" s="62"/>
      <c r="E118" s="62"/>
      <c r="F118" s="377"/>
    </row>
    <row r="119" spans="1:7" ht="18.75" x14ac:dyDescent="0.3">
      <c r="A119" s="639" t="s">
        <v>601</v>
      </c>
      <c r="B119" s="640"/>
      <c r="C119" s="640"/>
      <c r="D119" s="640"/>
      <c r="E119" s="640"/>
      <c r="F119" s="641"/>
    </row>
    <row r="120" spans="1:7" ht="18.75" customHeight="1" x14ac:dyDescent="0.25">
      <c r="A120" s="463"/>
      <c r="B120" s="464"/>
      <c r="C120" s="464"/>
      <c r="D120" s="464"/>
      <c r="E120" s="464"/>
      <c r="F120" s="465"/>
    </row>
    <row r="121" spans="1:7" ht="18.75" customHeight="1" x14ac:dyDescent="0.25">
      <c r="A121" s="463"/>
      <c r="B121" s="464"/>
      <c r="C121" s="464"/>
      <c r="D121" s="464"/>
      <c r="E121" s="464"/>
      <c r="F121" s="465"/>
    </row>
    <row r="122" spans="1:7" ht="18.75" customHeight="1" x14ac:dyDescent="0.25">
      <c r="A122" s="463"/>
      <c r="B122" s="464"/>
      <c r="C122" s="464"/>
      <c r="D122" s="464"/>
      <c r="E122" s="464"/>
      <c r="F122" s="465"/>
    </row>
    <row r="123" spans="1:7" ht="18.75" customHeight="1" x14ac:dyDescent="0.25">
      <c r="A123" s="463"/>
      <c r="B123" s="464"/>
      <c r="C123" s="464"/>
      <c r="D123" s="464"/>
      <c r="E123" s="464"/>
      <c r="F123" s="465"/>
    </row>
    <row r="124" spans="1:7" ht="18.75" customHeight="1" x14ac:dyDescent="0.25">
      <c r="A124" s="463"/>
      <c r="B124" s="464"/>
      <c r="C124" s="464"/>
      <c r="D124" s="464"/>
      <c r="E124" s="464"/>
      <c r="F124" s="465"/>
    </row>
    <row r="125" spans="1:7" ht="18.75" customHeight="1" x14ac:dyDescent="0.25">
      <c r="A125" s="642"/>
      <c r="B125" s="643"/>
      <c r="C125" s="643"/>
      <c r="D125" s="643"/>
      <c r="E125" s="643"/>
      <c r="F125" s="644"/>
    </row>
    <row r="126" spans="1:7" ht="18.75" x14ac:dyDescent="0.3">
      <c r="A126" s="664" t="s">
        <v>602</v>
      </c>
      <c r="B126" s="665"/>
      <c r="C126" s="665"/>
      <c r="D126" s="665"/>
      <c r="E126" s="665"/>
      <c r="F126" s="666"/>
    </row>
    <row r="127" spans="1:7" ht="18.75" customHeight="1" x14ac:dyDescent="0.25">
      <c r="A127" s="677"/>
      <c r="B127" s="678"/>
      <c r="C127" s="678"/>
      <c r="D127" s="678"/>
      <c r="E127" s="678"/>
      <c r="F127" s="679"/>
    </row>
    <row r="128" spans="1:7" ht="18.75" customHeight="1" x14ac:dyDescent="0.25">
      <c r="A128" s="463"/>
      <c r="B128" s="464"/>
      <c r="C128" s="464"/>
      <c r="D128" s="464"/>
      <c r="E128" s="464"/>
      <c r="F128" s="465"/>
    </row>
    <row r="129" spans="1:6" ht="18.75" customHeight="1" x14ac:dyDescent="0.25">
      <c r="A129" s="463"/>
      <c r="B129" s="464"/>
      <c r="C129" s="464"/>
      <c r="D129" s="464"/>
      <c r="E129" s="464"/>
      <c r="F129" s="465"/>
    </row>
    <row r="130" spans="1:6" ht="18.75" customHeight="1" x14ac:dyDescent="0.25">
      <c r="A130" s="463"/>
      <c r="B130" s="464"/>
      <c r="C130" s="464"/>
      <c r="D130" s="464"/>
      <c r="E130" s="464"/>
      <c r="F130" s="465"/>
    </row>
    <row r="131" spans="1:6" ht="18.75" customHeight="1" x14ac:dyDescent="0.25">
      <c r="A131" s="463"/>
      <c r="B131" s="464"/>
      <c r="C131" s="464"/>
      <c r="D131" s="464"/>
      <c r="E131" s="464"/>
      <c r="F131" s="465"/>
    </row>
    <row r="132" spans="1:6" ht="18.75" customHeight="1" x14ac:dyDescent="0.25">
      <c r="A132" s="642"/>
      <c r="B132" s="643"/>
      <c r="C132" s="643"/>
      <c r="D132" s="643"/>
      <c r="E132" s="643"/>
      <c r="F132" s="644"/>
    </row>
    <row r="133" spans="1:6" s="261" customFormat="1" ht="18.75" x14ac:dyDescent="0.3">
      <c r="A133" s="664" t="s">
        <v>575</v>
      </c>
      <c r="B133" s="665"/>
      <c r="C133" s="665"/>
      <c r="D133" s="665"/>
      <c r="E133" s="665"/>
      <c r="F133" s="666"/>
    </row>
    <row r="134" spans="1:6" ht="112.5" customHeight="1" thickBot="1" x14ac:dyDescent="0.3">
      <c r="A134" s="735" t="s">
        <v>576</v>
      </c>
      <c r="B134" s="736"/>
      <c r="C134" s="736"/>
      <c r="D134" s="736"/>
      <c r="E134" s="736"/>
      <c r="F134" s="737"/>
    </row>
    <row r="136" spans="1:6" ht="15.75" thickBot="1" x14ac:dyDescent="0.3"/>
    <row r="137" spans="1:6" ht="21" x14ac:dyDescent="0.35">
      <c r="A137" s="479" t="s">
        <v>3</v>
      </c>
      <c r="B137" s="480"/>
      <c r="C137" s="480"/>
      <c r="D137" s="480"/>
      <c r="E137" s="480"/>
      <c r="F137" s="481"/>
    </row>
    <row r="138" spans="1:6" ht="18.75" x14ac:dyDescent="0.25">
      <c r="A138" s="606" t="s">
        <v>74</v>
      </c>
      <c r="B138" s="607"/>
      <c r="C138" s="607"/>
      <c r="D138" s="607"/>
      <c r="E138" s="607"/>
      <c r="F138" s="608"/>
    </row>
    <row r="139" spans="1:6" x14ac:dyDescent="0.25">
      <c r="A139" s="709"/>
      <c r="B139" s="710"/>
      <c r="C139" s="64" t="s">
        <v>6</v>
      </c>
      <c r="D139" s="64" t="s">
        <v>7</v>
      </c>
      <c r="E139" s="64" t="s">
        <v>8</v>
      </c>
      <c r="F139" s="378" t="s">
        <v>9</v>
      </c>
    </row>
    <row r="140" spans="1:6" x14ac:dyDescent="0.25">
      <c r="A140" s="626" t="s">
        <v>77</v>
      </c>
      <c r="B140" s="627"/>
      <c r="C140" s="133"/>
      <c r="D140" s="133"/>
      <c r="E140" s="133"/>
      <c r="F140" s="368" t="s">
        <v>457</v>
      </c>
    </row>
    <row r="141" spans="1:6" x14ac:dyDescent="0.25">
      <c r="A141" s="626" t="s">
        <v>78</v>
      </c>
      <c r="B141" s="627"/>
      <c r="C141" s="118"/>
      <c r="D141" s="118"/>
      <c r="E141" s="118"/>
      <c r="F141" s="368" t="s">
        <v>457</v>
      </c>
    </row>
    <row r="142" spans="1:6" x14ac:dyDescent="0.25">
      <c r="A142" s="626" t="s">
        <v>36</v>
      </c>
      <c r="B142" s="627"/>
      <c r="C142" s="133"/>
      <c r="D142" s="133"/>
      <c r="E142" s="133"/>
      <c r="F142" s="368" t="s">
        <v>457</v>
      </c>
    </row>
    <row r="143" spans="1:6" x14ac:dyDescent="0.25">
      <c r="A143" s="626" t="s">
        <v>126</v>
      </c>
      <c r="B143" s="627"/>
      <c r="C143" s="118"/>
      <c r="D143" s="118"/>
      <c r="E143" s="118"/>
      <c r="F143" s="368" t="s">
        <v>457</v>
      </c>
    </row>
    <row r="144" spans="1:6" x14ac:dyDescent="0.25">
      <c r="A144" s="626" t="s">
        <v>37</v>
      </c>
      <c r="B144" s="627"/>
      <c r="C144" s="118"/>
      <c r="D144" s="118"/>
      <c r="E144" s="118"/>
      <c r="F144" s="368" t="s">
        <v>457</v>
      </c>
    </row>
    <row r="145" spans="1:6" ht="15.75" thickBot="1" x14ac:dyDescent="0.3">
      <c r="A145" s="738" t="s">
        <v>95</v>
      </c>
      <c r="B145" s="739"/>
      <c r="C145" s="112"/>
      <c r="D145" s="112"/>
      <c r="E145" s="112"/>
      <c r="F145" s="369" t="s">
        <v>457</v>
      </c>
    </row>
    <row r="146" spans="1:6" x14ac:dyDescent="0.25">
      <c r="A146" s="21"/>
      <c r="B146" s="65"/>
      <c r="C146" s="22"/>
      <c r="D146" s="22"/>
      <c r="E146" s="22"/>
      <c r="F146" s="364"/>
    </row>
    <row r="147" spans="1:6" ht="18.75" x14ac:dyDescent="0.25">
      <c r="A147" s="606" t="s">
        <v>81</v>
      </c>
      <c r="B147" s="607"/>
      <c r="C147" s="607"/>
      <c r="D147" s="607"/>
      <c r="E147" s="607"/>
      <c r="F147" s="608"/>
    </row>
    <row r="148" spans="1:6" x14ac:dyDescent="0.25">
      <c r="A148" s="625"/>
      <c r="B148" s="520"/>
      <c r="C148" s="134" t="s">
        <v>290</v>
      </c>
      <c r="D148" s="521" t="s">
        <v>9</v>
      </c>
      <c r="E148" s="522"/>
      <c r="F148" s="523"/>
    </row>
    <row r="149" spans="1:6" x14ac:dyDescent="0.25">
      <c r="A149" s="628" t="s">
        <v>267</v>
      </c>
      <c r="B149" s="629"/>
      <c r="C149" s="127">
        <f>AVERAGE('1:STOP'!AB149)</f>
        <v>0</v>
      </c>
      <c r="D149" s="515"/>
      <c r="E149" s="516"/>
      <c r="F149" s="517"/>
    </row>
    <row r="150" spans="1:6" x14ac:dyDescent="0.25">
      <c r="A150" s="667" t="s">
        <v>128</v>
      </c>
      <c r="B150" s="66" t="s">
        <v>10</v>
      </c>
      <c r="C150" s="127">
        <f>AVERAGE('1:STOP'!AB150)</f>
        <v>0</v>
      </c>
      <c r="D150" s="515"/>
      <c r="E150" s="516"/>
      <c r="F150" s="517"/>
    </row>
    <row r="151" spans="1:6" x14ac:dyDescent="0.25">
      <c r="A151" s="667"/>
      <c r="B151" s="66" t="s">
        <v>11</v>
      </c>
      <c r="C151" s="127">
        <f>AVERAGE('1:STOP'!AB151)</f>
        <v>0</v>
      </c>
      <c r="D151" s="515"/>
      <c r="E151" s="516"/>
      <c r="F151" s="517"/>
    </row>
    <row r="152" spans="1:6" x14ac:dyDescent="0.25">
      <c r="A152" s="667"/>
      <c r="B152" s="66" t="s">
        <v>12</v>
      </c>
      <c r="C152" s="127">
        <f>AVERAGE('1:STOP'!AB152)</f>
        <v>0</v>
      </c>
      <c r="D152" s="515"/>
      <c r="E152" s="516"/>
      <c r="F152" s="517"/>
    </row>
    <row r="153" spans="1:6" x14ac:dyDescent="0.25">
      <c r="A153" s="667"/>
      <c r="B153" s="66" t="s">
        <v>13</v>
      </c>
      <c r="C153" s="127">
        <f>AVERAGE('1:STOP'!AB153)</f>
        <v>0</v>
      </c>
      <c r="D153" s="515"/>
      <c r="E153" s="516"/>
      <c r="F153" s="517"/>
    </row>
    <row r="154" spans="1:6" x14ac:dyDescent="0.25">
      <c r="A154" s="667"/>
      <c r="B154" s="66" t="s">
        <v>14</v>
      </c>
      <c r="C154" s="127">
        <f>AVERAGE('1:STOP'!AB154)</f>
        <v>0</v>
      </c>
      <c r="D154" s="515"/>
      <c r="E154" s="516"/>
      <c r="F154" s="517"/>
    </row>
    <row r="155" spans="1:6" s="263" customFormat="1" x14ac:dyDescent="0.25">
      <c r="A155" s="712"/>
      <c r="B155" s="264" t="s">
        <v>15</v>
      </c>
      <c r="C155" s="265">
        <f>AVERAGE('1:STOP'!AB155)</f>
        <v>0</v>
      </c>
      <c r="D155" s="515"/>
      <c r="E155" s="516"/>
      <c r="F155" s="517"/>
    </row>
    <row r="156" spans="1:6" ht="15.75" thickBot="1" x14ac:dyDescent="0.3">
      <c r="A156" s="713"/>
      <c r="B156" s="267" t="s">
        <v>493</v>
      </c>
      <c r="C156" s="268">
        <f>AVERAGE('1:STOP'!AB156)</f>
        <v>0</v>
      </c>
      <c r="D156" s="791"/>
      <c r="E156" s="792"/>
      <c r="F156" s="793"/>
    </row>
    <row r="157" spans="1:6" ht="15.75" thickTop="1" x14ac:dyDescent="0.25">
      <c r="A157" s="648" t="s">
        <v>16</v>
      </c>
      <c r="B157" s="68" t="s">
        <v>17</v>
      </c>
      <c r="C157" s="125">
        <f>AVERAGE('1:STOP'!AB157)</f>
        <v>0</v>
      </c>
      <c r="D157" s="794"/>
      <c r="E157" s="795"/>
      <c r="F157" s="796"/>
    </row>
    <row r="158" spans="1:6" x14ac:dyDescent="0.25">
      <c r="A158" s="646"/>
      <c r="B158" s="66" t="s">
        <v>18</v>
      </c>
      <c r="C158" s="127">
        <f>AVERAGE('1:STOP'!AB158)</f>
        <v>0</v>
      </c>
      <c r="D158" s="788"/>
      <c r="E158" s="789"/>
      <c r="F158" s="790"/>
    </row>
    <row r="159" spans="1:6" s="263" customFormat="1" x14ac:dyDescent="0.25">
      <c r="A159" s="646"/>
      <c r="B159" s="266" t="s">
        <v>19</v>
      </c>
      <c r="C159" s="272">
        <f>AVERAGE('1:STOP'!AB159)</f>
        <v>0</v>
      </c>
      <c r="D159" s="788"/>
      <c r="E159" s="789"/>
      <c r="F159" s="790"/>
    </row>
    <row r="160" spans="1:6" s="263" customFormat="1" x14ac:dyDescent="0.25">
      <c r="A160" s="646"/>
      <c r="B160" s="273" t="s">
        <v>520</v>
      </c>
      <c r="C160" s="272">
        <f>AVERAGE('1:STOP'!AB160)</f>
        <v>0</v>
      </c>
      <c r="D160" s="788"/>
      <c r="E160" s="789"/>
      <c r="F160" s="790"/>
    </row>
    <row r="161" spans="1:9" ht="15.75" thickBot="1" x14ac:dyDescent="0.3">
      <c r="A161" s="711"/>
      <c r="B161" s="271" t="s">
        <v>495</v>
      </c>
      <c r="C161" s="128">
        <f>AVERAGE('1:STOP'!AB161)</f>
        <v>0</v>
      </c>
      <c r="D161" s="797"/>
      <c r="E161" s="798"/>
      <c r="F161" s="799"/>
    </row>
    <row r="162" spans="1:9" x14ac:dyDescent="0.25">
      <c r="A162" s="21"/>
      <c r="B162" s="42"/>
      <c r="C162" s="42"/>
      <c r="D162" s="22"/>
      <c r="E162" s="22"/>
      <c r="F162" s="364"/>
    </row>
    <row r="163" spans="1:9" ht="18.75" x14ac:dyDescent="0.25">
      <c r="A163" s="606" t="s">
        <v>456</v>
      </c>
      <c r="B163" s="607"/>
      <c r="C163" s="607"/>
      <c r="D163" s="607"/>
      <c r="E163" s="607"/>
      <c r="F163" s="608"/>
    </row>
    <row r="164" spans="1:9" x14ac:dyDescent="0.25">
      <c r="A164" s="21"/>
      <c r="B164" s="22"/>
      <c r="C164" s="71" t="s">
        <v>6</v>
      </c>
      <c r="D164" s="71" t="s">
        <v>7</v>
      </c>
      <c r="E164" s="71" t="s">
        <v>8</v>
      </c>
      <c r="F164" s="379" t="s">
        <v>9</v>
      </c>
    </row>
    <row r="165" spans="1:9" ht="15" customHeight="1" x14ac:dyDescent="0.25">
      <c r="A165" s="824" t="s">
        <v>426</v>
      </c>
      <c r="B165" s="825"/>
      <c r="C165" s="72">
        <f>SUM('1:STOP'!C165)</f>
        <v>0</v>
      </c>
      <c r="D165" s="72">
        <f>SUM('1:STOP'!D165)</f>
        <v>0</v>
      </c>
      <c r="E165" s="72">
        <f>SUM('1:STOP'!E165)</f>
        <v>0</v>
      </c>
      <c r="F165" s="185"/>
      <c r="G165" s="192"/>
      <c r="I165" s="192"/>
    </row>
    <row r="166" spans="1:9" x14ac:dyDescent="0.25">
      <c r="A166" s="716" t="s">
        <v>378</v>
      </c>
      <c r="B166" s="717"/>
      <c r="C166" s="77" t="e">
        <f>(C165/C190)*365</f>
        <v>#DIV/0!</v>
      </c>
      <c r="D166" s="77" t="e">
        <f t="shared" ref="D166:E166" si="0">(D165/D190)*365</f>
        <v>#DIV/0!</v>
      </c>
      <c r="E166" s="77" t="e">
        <f t="shared" si="0"/>
        <v>#DIV/0!</v>
      </c>
      <c r="F166" s="185"/>
      <c r="G166" s="192"/>
      <c r="I166" s="192"/>
    </row>
    <row r="167" spans="1:9" x14ac:dyDescent="0.25">
      <c r="A167" s="575" t="s">
        <v>461</v>
      </c>
      <c r="B167" s="576"/>
      <c r="C167" s="74"/>
      <c r="D167" s="72">
        <f>SUM('1:STOP'!D167)</f>
        <v>0</v>
      </c>
      <c r="E167" s="193">
        <f>SUM('1:STOP'!E167)</f>
        <v>0</v>
      </c>
      <c r="F167" s="185"/>
      <c r="G167" s="192"/>
      <c r="I167" s="192"/>
    </row>
    <row r="168" spans="1:9" x14ac:dyDescent="0.25">
      <c r="A168" s="575" t="s">
        <v>462</v>
      </c>
      <c r="B168" s="576"/>
      <c r="C168" s="74"/>
      <c r="D168" s="72">
        <f>SUM('1:STOP'!D168)</f>
        <v>0</v>
      </c>
      <c r="E168" s="193">
        <f>SUM('1:STOP'!E168)</f>
        <v>0</v>
      </c>
      <c r="F168" s="185"/>
      <c r="I168" s="192"/>
    </row>
    <row r="169" spans="1:9" x14ac:dyDescent="0.25">
      <c r="A169" s="575" t="s">
        <v>463</v>
      </c>
      <c r="B169" s="576"/>
      <c r="C169" s="74"/>
      <c r="D169" s="72">
        <f>SUM('1:STOP'!D169)</f>
        <v>0</v>
      </c>
      <c r="E169" s="193">
        <f>SUM('1:STOP'!E169)</f>
        <v>0</v>
      </c>
      <c r="F169" s="185"/>
      <c r="I169" s="192"/>
    </row>
    <row r="170" spans="1:9" x14ac:dyDescent="0.25">
      <c r="A170" s="575" t="s">
        <v>464</v>
      </c>
      <c r="B170" s="576"/>
      <c r="C170" s="74"/>
      <c r="D170" s="72">
        <f>SUM('1:STOP'!D170)</f>
        <v>0</v>
      </c>
      <c r="E170" s="193">
        <f>SUM('1:STOP'!E170)</f>
        <v>0</v>
      </c>
      <c r="F170" s="185"/>
      <c r="I170" s="192"/>
    </row>
    <row r="171" spans="1:9" x14ac:dyDescent="0.25">
      <c r="A171" s="577" t="s">
        <v>465</v>
      </c>
      <c r="B171" s="578"/>
      <c r="C171" s="74"/>
      <c r="D171" s="182">
        <f>SUM('1:STOP'!D171)</f>
        <v>0</v>
      </c>
      <c r="E171" s="193">
        <f>SUM('1:STOP'!E171)</f>
        <v>0</v>
      </c>
      <c r="F171" s="185"/>
      <c r="I171" s="192"/>
    </row>
    <row r="172" spans="1:9" x14ac:dyDescent="0.25">
      <c r="A172" s="575" t="s">
        <v>466</v>
      </c>
      <c r="B172" s="576"/>
      <c r="C172" s="74"/>
      <c r="D172" s="183">
        <f>SUM('1:STOP'!D172)</f>
        <v>0</v>
      </c>
      <c r="E172" s="193">
        <f>SUM('1:STOP'!E172)</f>
        <v>0</v>
      </c>
      <c r="F172" s="185"/>
      <c r="I172" s="192"/>
    </row>
    <row r="173" spans="1:9" x14ac:dyDescent="0.25">
      <c r="A173" s="828" t="s">
        <v>467</v>
      </c>
      <c r="B173" s="829"/>
      <c r="C173" s="74"/>
      <c r="D173" s="183">
        <f>SUM('1:STOP'!D173)</f>
        <v>0</v>
      </c>
      <c r="E173" s="193">
        <f>SUM('1:STOP'!E173)</f>
        <v>0</v>
      </c>
      <c r="F173" s="185"/>
      <c r="I173" s="192"/>
    </row>
    <row r="174" spans="1:9" x14ac:dyDescent="0.25">
      <c r="A174" s="828" t="s">
        <v>468</v>
      </c>
      <c r="B174" s="829"/>
      <c r="C174" s="74"/>
      <c r="D174" s="183">
        <f>SUM('1:STOP'!D174)</f>
        <v>0</v>
      </c>
      <c r="E174" s="193">
        <f>SUM('1:STOP'!E174)</f>
        <v>0</v>
      </c>
      <c r="F174" s="185"/>
      <c r="I174" s="192"/>
    </row>
    <row r="175" spans="1:9" hidden="1" x14ac:dyDescent="0.25">
      <c r="A175" s="618" t="s">
        <v>459</v>
      </c>
      <c r="B175" s="619"/>
      <c r="C175" s="619"/>
      <c r="D175" s="619"/>
      <c r="E175" s="619"/>
      <c r="F175" s="620"/>
      <c r="I175" s="192"/>
    </row>
    <row r="176" spans="1:9" hidden="1" x14ac:dyDescent="0.25">
      <c r="A176" s="618" t="s">
        <v>459</v>
      </c>
      <c r="B176" s="619"/>
      <c r="C176" s="619"/>
      <c r="D176" s="619"/>
      <c r="E176" s="619"/>
      <c r="F176" s="620"/>
      <c r="I176" s="192"/>
    </row>
    <row r="177" spans="1:9" ht="60" x14ac:dyDescent="0.25">
      <c r="A177" s="575" t="s">
        <v>380</v>
      </c>
      <c r="B177" s="576"/>
      <c r="C177" s="184"/>
      <c r="D177" s="106"/>
      <c r="E177" s="106"/>
      <c r="F177" s="187" t="s">
        <v>438</v>
      </c>
      <c r="G177" s="192"/>
      <c r="I177" s="192"/>
    </row>
    <row r="178" spans="1:9" ht="60" x14ac:dyDescent="0.25">
      <c r="A178" s="616" t="s">
        <v>381</v>
      </c>
      <c r="B178" s="617"/>
      <c r="C178" s="194"/>
      <c r="D178" s="389"/>
      <c r="E178" s="389"/>
      <c r="F178" s="188" t="s">
        <v>444</v>
      </c>
      <c r="G178" s="163"/>
      <c r="H178" s="163"/>
      <c r="I178" s="192"/>
    </row>
    <row r="179" spans="1:9" x14ac:dyDescent="0.25">
      <c r="A179" s="824" t="s">
        <v>419</v>
      </c>
      <c r="B179" s="825"/>
      <c r="C179" s="72">
        <f>SUM('1:STOP'!C179)</f>
        <v>0</v>
      </c>
      <c r="D179" s="193">
        <f>SUM('1:STOP'!D179)</f>
        <v>0</v>
      </c>
      <c r="E179" s="193">
        <f>SUM('1:STOP'!E179)</f>
        <v>0</v>
      </c>
      <c r="F179" s="185"/>
      <c r="G179" s="192"/>
      <c r="H179" s="163"/>
      <c r="I179" s="192"/>
    </row>
    <row r="180" spans="1:9" x14ac:dyDescent="0.25">
      <c r="A180" s="826" t="s">
        <v>382</v>
      </c>
      <c r="B180" s="827"/>
      <c r="C180" s="77" t="e">
        <f>(C179/C190)*365</f>
        <v>#DIV/0!</v>
      </c>
      <c r="D180" s="195" t="e">
        <f t="shared" ref="D180:E180" si="1">(D179/D190)*365</f>
        <v>#DIV/0!</v>
      </c>
      <c r="E180" s="195" t="e">
        <f t="shared" si="1"/>
        <v>#DIV/0!</v>
      </c>
      <c r="F180" s="185"/>
      <c r="G180" s="192"/>
      <c r="H180" s="163"/>
      <c r="I180" s="192"/>
    </row>
    <row r="181" spans="1:9" x14ac:dyDescent="0.25">
      <c r="A181" s="716" t="s">
        <v>441</v>
      </c>
      <c r="B181" s="717"/>
      <c r="C181" s="78">
        <f>(C165-C179)</f>
        <v>0</v>
      </c>
      <c r="D181" s="196">
        <f t="shared" ref="D181:E181" si="2">(D165-D179)</f>
        <v>0</v>
      </c>
      <c r="E181" s="196">
        <f t="shared" si="2"/>
        <v>0</v>
      </c>
      <c r="F181" s="185"/>
      <c r="G181" s="192"/>
      <c r="H181" s="163"/>
      <c r="I181" s="192"/>
    </row>
    <row r="182" spans="1:9" x14ac:dyDescent="0.25">
      <c r="A182" s="621" t="s">
        <v>442</v>
      </c>
      <c r="B182" s="622"/>
      <c r="C182" s="79" t="e">
        <f>(C181/C190)*365</f>
        <v>#DIV/0!</v>
      </c>
      <c r="D182" s="197" t="e">
        <f t="shared" ref="D182:E182" si="3">(D181/D190)*365</f>
        <v>#DIV/0!</v>
      </c>
      <c r="E182" s="197" t="e">
        <f t="shared" si="3"/>
        <v>#DIV/0!</v>
      </c>
      <c r="F182" s="185"/>
      <c r="G182" s="192"/>
      <c r="H182" s="163"/>
      <c r="I182" s="192"/>
    </row>
    <row r="183" spans="1:9" x14ac:dyDescent="0.25">
      <c r="A183" s="824" t="s">
        <v>450</v>
      </c>
      <c r="B183" s="825"/>
      <c r="C183" s="72">
        <f>SUM('1:STOP'!C183)</f>
        <v>0</v>
      </c>
      <c r="D183" s="193">
        <f>SUM('1:STOP'!D183)</f>
        <v>0</v>
      </c>
      <c r="E183" s="193">
        <f>SUM('1:STOP'!E183)</f>
        <v>0</v>
      </c>
      <c r="F183" s="185"/>
      <c r="G183" s="163"/>
      <c r="H183" s="163"/>
      <c r="I183" s="192"/>
    </row>
    <row r="184" spans="1:9" ht="30" x14ac:dyDescent="0.25">
      <c r="A184" s="623" t="s">
        <v>383</v>
      </c>
      <c r="B184" s="624"/>
      <c r="C184" s="201"/>
      <c r="D184" s="201"/>
      <c r="E184" s="201"/>
      <c r="F184" s="189" t="s">
        <v>445</v>
      </c>
      <c r="G184" s="192"/>
      <c r="H184" s="163"/>
      <c r="I184" s="192"/>
    </row>
    <row r="185" spans="1:9" x14ac:dyDescent="0.25">
      <c r="A185" s="716" t="s">
        <v>449</v>
      </c>
      <c r="B185" s="717"/>
      <c r="C185" s="72">
        <f>SUM('1:STOP'!C185)</f>
        <v>0</v>
      </c>
      <c r="D185" s="193">
        <f>SUM('1:STOP'!D185)</f>
        <v>0</v>
      </c>
      <c r="E185" s="193">
        <f>SUM('1:STOP'!E185)</f>
        <v>0</v>
      </c>
      <c r="F185" s="186"/>
      <c r="G185" s="163"/>
      <c r="H185" s="163"/>
      <c r="I185" s="192"/>
    </row>
    <row r="186" spans="1:9" ht="33.75" customHeight="1" x14ac:dyDescent="0.25">
      <c r="A186" s="612" t="s">
        <v>385</v>
      </c>
      <c r="B186" s="613"/>
      <c r="C186" s="105"/>
      <c r="D186" s="105"/>
      <c r="E186" s="105"/>
      <c r="F186" s="186" t="s">
        <v>420</v>
      </c>
      <c r="G186" s="192"/>
      <c r="H186" s="163"/>
      <c r="I186" s="192"/>
    </row>
    <row r="187" spans="1:9" ht="28.5" customHeight="1" x14ac:dyDescent="0.25">
      <c r="A187" s="612" t="s">
        <v>460</v>
      </c>
      <c r="B187" s="613"/>
      <c r="C187" s="194"/>
      <c r="D187" s="194"/>
      <c r="E187" s="206">
        <f>AVERAGE('1:STOP'!AB187)</f>
        <v>0</v>
      </c>
      <c r="F187" s="191"/>
      <c r="G187" s="192"/>
      <c r="H187" s="163"/>
      <c r="I187" s="192"/>
    </row>
    <row r="188" spans="1:9" ht="45" x14ac:dyDescent="0.25">
      <c r="A188" s="612" t="s">
        <v>27</v>
      </c>
      <c r="B188" s="613"/>
      <c r="C188" s="209"/>
      <c r="D188" s="209"/>
      <c r="E188" s="209"/>
      <c r="F188" s="190" t="s">
        <v>448</v>
      </c>
      <c r="I188" s="192"/>
    </row>
    <row r="189" spans="1:9" x14ac:dyDescent="0.25">
      <c r="A189" s="612" t="s">
        <v>422</v>
      </c>
      <c r="B189" s="613"/>
      <c r="C189" s="210">
        <f>SUM('1:STOP'!C189)</f>
        <v>0</v>
      </c>
      <c r="D189" s="210">
        <f>SUM('1:STOP'!D189)</f>
        <v>0</v>
      </c>
      <c r="E189" s="210">
        <f>SUM('1:STOP'!E189)</f>
        <v>0</v>
      </c>
      <c r="F189" s="190"/>
      <c r="I189" s="192"/>
    </row>
    <row r="190" spans="1:9" ht="15.75" thickBot="1" x14ac:dyDescent="0.3">
      <c r="A190" s="614" t="s">
        <v>421</v>
      </c>
      <c r="B190" s="615"/>
      <c r="C190" s="198">
        <f>SUM('1:STOP'!C190)</f>
        <v>0</v>
      </c>
      <c r="D190" s="198">
        <f>SUM('1:STOP'!D190)</f>
        <v>0</v>
      </c>
      <c r="E190" s="198">
        <f>SUM('1:STOP'!E190)</f>
        <v>0</v>
      </c>
      <c r="F190" s="380"/>
      <c r="I190" s="192"/>
    </row>
    <row r="191" spans="1:9" x14ac:dyDescent="0.25">
      <c r="A191" s="21"/>
      <c r="B191" s="81"/>
      <c r="C191" s="22"/>
      <c r="D191" s="22"/>
      <c r="E191" s="22"/>
      <c r="F191" s="364"/>
      <c r="I191" s="163"/>
    </row>
    <row r="192" spans="1:9" ht="18.75" x14ac:dyDescent="0.25">
      <c r="A192" s="606" t="s">
        <v>83</v>
      </c>
      <c r="B192" s="607"/>
      <c r="C192" s="607"/>
      <c r="D192" s="607"/>
      <c r="E192" s="607"/>
      <c r="F192" s="608"/>
      <c r="I192" s="163"/>
    </row>
    <row r="193" spans="1:9" x14ac:dyDescent="0.25">
      <c r="A193" s="625"/>
      <c r="B193" s="520"/>
      <c r="C193" s="71" t="s">
        <v>6</v>
      </c>
      <c r="D193" s="71" t="s">
        <v>7</v>
      </c>
      <c r="E193" s="71" t="s">
        <v>8</v>
      </c>
      <c r="F193" s="379" t="s">
        <v>9</v>
      </c>
      <c r="I193" s="163"/>
    </row>
    <row r="194" spans="1:9" x14ac:dyDescent="0.25">
      <c r="A194" s="582" t="s">
        <v>273</v>
      </c>
      <c r="B194" s="583"/>
      <c r="C194" s="133"/>
      <c r="D194" s="118"/>
      <c r="E194" s="113">
        <f>AVERAGE('1:STOP'!AB194)</f>
        <v>0</v>
      </c>
      <c r="F194" s="318" t="s">
        <v>578</v>
      </c>
      <c r="I194" s="163"/>
    </row>
    <row r="195" spans="1:9" ht="15" customHeight="1" x14ac:dyDescent="0.25">
      <c r="A195" s="588" t="s">
        <v>272</v>
      </c>
      <c r="B195" s="589"/>
      <c r="C195" s="135"/>
      <c r="D195" s="118"/>
      <c r="E195" s="113">
        <f>AVERAGE('1:STOP'!AB195)</f>
        <v>0</v>
      </c>
      <c r="F195" s="318" t="s">
        <v>578</v>
      </c>
      <c r="I195" s="163"/>
    </row>
    <row r="196" spans="1:9" ht="33.75" customHeight="1" x14ac:dyDescent="0.25">
      <c r="A196" s="588" t="s">
        <v>587</v>
      </c>
      <c r="B196" s="589"/>
      <c r="C196" s="118"/>
      <c r="D196" s="118"/>
      <c r="E196" s="113">
        <f>AVERAGE('1:STOP'!AB196)</f>
        <v>0</v>
      </c>
      <c r="F196" s="318" t="s">
        <v>578</v>
      </c>
    </row>
    <row r="197" spans="1:9" x14ac:dyDescent="0.25">
      <c r="A197" s="586" t="s">
        <v>478</v>
      </c>
      <c r="B197" s="587"/>
      <c r="C197" s="118"/>
      <c r="D197" s="118"/>
      <c r="E197" s="136">
        <f>AVERAGE('1:STOP'!AB197)</f>
        <v>0</v>
      </c>
      <c r="F197" s="318" t="s">
        <v>578</v>
      </c>
    </row>
    <row r="198" spans="1:9" x14ac:dyDescent="0.25">
      <c r="A198" s="586" t="s">
        <v>479</v>
      </c>
      <c r="B198" s="587"/>
      <c r="C198" s="118"/>
      <c r="D198" s="118"/>
      <c r="E198" s="275">
        <f>AVERAGE('1:STOP'!AB198)</f>
        <v>0</v>
      </c>
      <c r="F198" s="318" t="s">
        <v>578</v>
      </c>
    </row>
    <row r="199" spans="1:9" ht="15" customHeight="1" x14ac:dyDescent="0.25">
      <c r="A199" s="584" t="s">
        <v>480</v>
      </c>
      <c r="B199" s="585"/>
      <c r="C199" s="270">
        <f>SUM('1:STOP'!C199)</f>
        <v>0</v>
      </c>
      <c r="D199" s="270">
        <f>SUM('1:STOP'!D199)</f>
        <v>0</v>
      </c>
      <c r="E199" s="270">
        <f>SUM('1:STOP'!E199)</f>
        <v>0</v>
      </c>
      <c r="F199" s="381"/>
    </row>
    <row r="200" spans="1:9" ht="15" customHeight="1" x14ac:dyDescent="0.25">
      <c r="A200" s="584" t="s">
        <v>481</v>
      </c>
      <c r="B200" s="585"/>
      <c r="C200" s="270">
        <f>SUM('1:STOP'!C200)</f>
        <v>0</v>
      </c>
      <c r="D200" s="270">
        <f>SUM('1:STOP'!D200)</f>
        <v>0</v>
      </c>
      <c r="E200" s="270">
        <f>SUM('1:STOP'!E200)</f>
        <v>0</v>
      </c>
      <c r="F200" s="381"/>
    </row>
    <row r="201" spans="1:9" ht="15" customHeight="1" x14ac:dyDescent="0.25">
      <c r="A201" s="584" t="s">
        <v>482</v>
      </c>
      <c r="B201" s="585"/>
      <c r="C201" s="270">
        <f>SUM('1:STOP'!C201)</f>
        <v>0</v>
      </c>
      <c r="D201" s="270">
        <f>SUM('1:STOP'!D201)</f>
        <v>0</v>
      </c>
      <c r="E201" s="270">
        <f>SUM('1:STOP'!E201)</f>
        <v>0</v>
      </c>
      <c r="F201" s="381"/>
    </row>
    <row r="202" spans="1:9" ht="15" customHeight="1" x14ac:dyDescent="0.25">
      <c r="A202" s="584" t="s">
        <v>483</v>
      </c>
      <c r="B202" s="585"/>
      <c r="C202" s="270">
        <f>SUM('1:STOP'!C202)</f>
        <v>0</v>
      </c>
      <c r="D202" s="270">
        <f>SUM('1:STOP'!D202)</f>
        <v>0</v>
      </c>
      <c r="E202" s="270">
        <f>SUM('1:STOP'!E202)</f>
        <v>0</v>
      </c>
      <c r="F202" s="381"/>
    </row>
    <row r="203" spans="1:9" ht="15" customHeight="1" x14ac:dyDescent="0.25">
      <c r="A203" s="584" t="s">
        <v>554</v>
      </c>
      <c r="B203" s="585"/>
      <c r="C203" s="270">
        <f>SUM('1:STOP'!C203)</f>
        <v>0</v>
      </c>
      <c r="D203" s="270">
        <f>SUM('1:STOP'!D203)</f>
        <v>0</v>
      </c>
      <c r="E203" s="270">
        <f>SUM('1:STOP'!E203)</f>
        <v>0</v>
      </c>
      <c r="F203" s="381"/>
    </row>
    <row r="204" spans="1:9" ht="15" customHeight="1" x14ac:dyDescent="0.25">
      <c r="A204" s="584" t="s">
        <v>555</v>
      </c>
      <c r="B204" s="585"/>
      <c r="C204" s="270">
        <f>SUM('1:STOP'!C204)</f>
        <v>0</v>
      </c>
      <c r="D204" s="270">
        <f>SUM('1:STOP'!D204)</f>
        <v>0</v>
      </c>
      <c r="E204" s="270">
        <f>SUM('1:STOP'!E204)</f>
        <v>0</v>
      </c>
      <c r="F204" s="381"/>
    </row>
    <row r="205" spans="1:9" ht="15" customHeight="1" x14ac:dyDescent="0.25">
      <c r="A205" s="584" t="s">
        <v>484</v>
      </c>
      <c r="B205" s="585"/>
      <c r="C205" s="270">
        <f>SUM('1:STOP'!C205)</f>
        <v>0</v>
      </c>
      <c r="D205" s="270">
        <f>SUM('1:STOP'!D205)</f>
        <v>0</v>
      </c>
      <c r="E205" s="270">
        <f>SUM('1:STOP'!E205)</f>
        <v>0</v>
      </c>
      <c r="F205" s="381"/>
    </row>
    <row r="206" spans="1:9" ht="15" customHeight="1" x14ac:dyDescent="0.25">
      <c r="A206" s="584" t="s">
        <v>485</v>
      </c>
      <c r="B206" s="585"/>
      <c r="C206" s="270">
        <f>SUM('1:STOP'!C206)</f>
        <v>0</v>
      </c>
      <c r="D206" s="270">
        <f>SUM('1:STOP'!D206)</f>
        <v>0</v>
      </c>
      <c r="E206" s="270">
        <f>SUM('1:STOP'!E206)</f>
        <v>0</v>
      </c>
      <c r="F206" s="381"/>
    </row>
    <row r="207" spans="1:9" ht="15" customHeight="1" x14ac:dyDescent="0.25">
      <c r="A207" s="584" t="s">
        <v>486</v>
      </c>
      <c r="B207" s="585"/>
      <c r="C207" s="270">
        <f>SUM('1:STOP'!C207)</f>
        <v>0</v>
      </c>
      <c r="D207" s="270">
        <f>SUM('1:STOP'!D207)</f>
        <v>0</v>
      </c>
      <c r="E207" s="270">
        <f>SUM('1:STOP'!E207)</f>
        <v>0</v>
      </c>
      <c r="F207" s="381"/>
    </row>
    <row r="208" spans="1:9" ht="15" customHeight="1" x14ac:dyDescent="0.25">
      <c r="A208" s="584" t="s">
        <v>522</v>
      </c>
      <c r="B208" s="585"/>
      <c r="C208" s="270">
        <f>SUM('1:STOP'!C208)</f>
        <v>0</v>
      </c>
      <c r="D208" s="270">
        <f>SUM('1:STOP'!D208)</f>
        <v>0</v>
      </c>
      <c r="E208" s="270">
        <f>SUM('1:STOP'!E208)</f>
        <v>0</v>
      </c>
      <c r="F208" s="381"/>
    </row>
    <row r="209" spans="1:7" ht="15" customHeight="1" x14ac:dyDescent="0.25">
      <c r="A209" s="584" t="s">
        <v>487</v>
      </c>
      <c r="B209" s="585"/>
      <c r="C209" s="270">
        <f>SUM('1:STOP'!C209)</f>
        <v>0</v>
      </c>
      <c r="D209" s="270">
        <f>SUM('1:STOP'!D209)</f>
        <v>0</v>
      </c>
      <c r="E209" s="270">
        <f>SUM('1:STOP'!E209)</f>
        <v>0</v>
      </c>
      <c r="F209" s="381"/>
    </row>
    <row r="210" spans="1:7" x14ac:dyDescent="0.25">
      <c r="A210" s="602" t="s">
        <v>556</v>
      </c>
      <c r="B210" s="603"/>
      <c r="C210" s="118"/>
      <c r="D210" s="118"/>
      <c r="E210" s="118"/>
      <c r="F210" s="368" t="s">
        <v>457</v>
      </c>
    </row>
    <row r="211" spans="1:7" x14ac:dyDescent="0.25">
      <c r="A211" s="602" t="s">
        <v>28</v>
      </c>
      <c r="B211" s="603"/>
      <c r="C211" s="118"/>
      <c r="D211" s="118"/>
      <c r="E211" s="118"/>
      <c r="F211" s="368" t="s">
        <v>457</v>
      </c>
    </row>
    <row r="212" spans="1:7" ht="15" customHeight="1" x14ac:dyDescent="0.25">
      <c r="A212" s="602" t="s">
        <v>523</v>
      </c>
      <c r="B212" s="603"/>
      <c r="C212" s="118"/>
      <c r="D212" s="118"/>
      <c r="E212" s="118"/>
      <c r="F212" s="368" t="s">
        <v>457</v>
      </c>
    </row>
    <row r="213" spans="1:7" s="274" customFormat="1" x14ac:dyDescent="0.25">
      <c r="A213" s="568" t="s">
        <v>524</v>
      </c>
      <c r="B213" s="569"/>
      <c r="C213" s="269"/>
      <c r="D213" s="269"/>
      <c r="E213" s="269"/>
      <c r="F213" s="382"/>
    </row>
    <row r="214" spans="1:7" ht="15.75" customHeight="1" thickBot="1" x14ac:dyDescent="0.3">
      <c r="A214" s="604" t="s">
        <v>477</v>
      </c>
      <c r="B214" s="605"/>
      <c r="C214" s="112"/>
      <c r="D214" s="112"/>
      <c r="E214" s="112"/>
      <c r="F214" s="369" t="s">
        <v>457</v>
      </c>
    </row>
    <row r="215" spans="1:7" x14ac:dyDescent="0.25">
      <c r="A215" s="21"/>
      <c r="B215" s="81"/>
      <c r="C215" s="22"/>
      <c r="D215" s="22"/>
      <c r="E215" s="22"/>
      <c r="F215" s="364"/>
    </row>
    <row r="216" spans="1:7" ht="18.75" x14ac:dyDescent="0.25">
      <c r="A216" s="606" t="s">
        <v>82</v>
      </c>
      <c r="B216" s="607"/>
      <c r="C216" s="607"/>
      <c r="D216" s="607"/>
      <c r="E216" s="607"/>
      <c r="F216" s="608"/>
    </row>
    <row r="217" spans="1:7" x14ac:dyDescent="0.25">
      <c r="A217" s="596"/>
      <c r="B217" s="597"/>
      <c r="C217" s="71" t="s">
        <v>275</v>
      </c>
      <c r="D217" s="137" t="s">
        <v>276</v>
      </c>
      <c r="E217" s="138" t="s">
        <v>277</v>
      </c>
      <c r="F217" s="383" t="s">
        <v>9</v>
      </c>
    </row>
    <row r="218" spans="1:7" ht="30" x14ac:dyDescent="0.25">
      <c r="A218" s="598" t="s">
        <v>285</v>
      </c>
      <c r="B218" s="599"/>
      <c r="C218" s="113">
        <f>AVERAGE('1:STOP'!AB218)</f>
        <v>0</v>
      </c>
      <c r="D218" s="276">
        <f>AVERAGE('1:STOP'!AC218)</f>
        <v>0</v>
      </c>
      <c r="E218" s="276">
        <f>AVERAGE('1:STOP'!AD218)</f>
        <v>0</v>
      </c>
      <c r="F218" s="384" t="s">
        <v>278</v>
      </c>
    </row>
    <row r="219" spans="1:7" ht="30" x14ac:dyDescent="0.25">
      <c r="A219" s="592" t="s">
        <v>286</v>
      </c>
      <c r="B219" s="593"/>
      <c r="C219" s="113">
        <f>AVERAGE('1:STOP'!AB219)</f>
        <v>0</v>
      </c>
      <c r="D219" s="276">
        <f>AVERAGE('1:STOP'!AC219)</f>
        <v>0</v>
      </c>
      <c r="E219" s="276">
        <f>AVERAGE('1:STOP'!AD219)</f>
        <v>0</v>
      </c>
      <c r="F219" s="384" t="s">
        <v>279</v>
      </c>
    </row>
    <row r="220" spans="1:7" ht="15" customHeight="1" x14ac:dyDescent="0.25">
      <c r="A220" s="592" t="s">
        <v>287</v>
      </c>
      <c r="B220" s="593"/>
      <c r="C220" s="117">
        <f>AVERAGE('1:STOP'!AB220)</f>
        <v>0</v>
      </c>
      <c r="D220" s="277">
        <f>AVERAGE('1:STOP'!AC220)</f>
        <v>0</v>
      </c>
      <c r="E220" s="278"/>
      <c r="F220" s="384" t="s">
        <v>588</v>
      </c>
    </row>
    <row r="221" spans="1:7" x14ac:dyDescent="0.25">
      <c r="A221" s="592" t="s">
        <v>288</v>
      </c>
      <c r="B221" s="593"/>
      <c r="C221" s="113">
        <f>AVERAGE('1:STOP'!AB221)</f>
        <v>0</v>
      </c>
      <c r="D221" s="276">
        <f>AVERAGE('1:STOP'!AC221)</f>
        <v>0</v>
      </c>
      <c r="E221" s="133"/>
      <c r="F221" s="384" t="s">
        <v>280</v>
      </c>
    </row>
    <row r="222" spans="1:7" x14ac:dyDescent="0.25">
      <c r="A222" s="600" t="s">
        <v>133</v>
      </c>
      <c r="B222" s="601"/>
      <c r="C222" s="118"/>
      <c r="D222" s="139"/>
      <c r="E222" s="140"/>
      <c r="F222" s="368" t="s">
        <v>457</v>
      </c>
    </row>
    <row r="223" spans="1:7" ht="30" customHeight="1" thickBot="1" x14ac:dyDescent="0.3">
      <c r="A223" s="594" t="s">
        <v>289</v>
      </c>
      <c r="B223" s="595"/>
      <c r="C223" s="141">
        <f>AVERAGE('1:STOP'!AB223)</f>
        <v>0</v>
      </c>
      <c r="D223" s="279">
        <f>AVERAGE('1:STOP'!AC223)</f>
        <v>0</v>
      </c>
      <c r="E223" s="278"/>
      <c r="F223" s="359" t="s">
        <v>588</v>
      </c>
      <c r="G223" s="280"/>
    </row>
    <row r="224" spans="1:7" x14ac:dyDescent="0.25">
      <c r="A224" s="21"/>
      <c r="B224" s="22"/>
      <c r="C224" s="22"/>
      <c r="D224" s="22"/>
      <c r="E224" s="22"/>
      <c r="F224" s="364"/>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8" ht="15.75" thickBot="1" x14ac:dyDescent="0.3"/>
    <row r="243" spans="1:8" ht="21" x14ac:dyDescent="0.35">
      <c r="A243" s="479" t="s">
        <v>4</v>
      </c>
      <c r="B243" s="480"/>
      <c r="C243" s="480"/>
      <c r="D243" s="480"/>
      <c r="E243" s="480"/>
      <c r="F243" s="481"/>
    </row>
    <row r="244" spans="1:8" ht="18.75" x14ac:dyDescent="0.25">
      <c r="A244" s="606" t="s">
        <v>88</v>
      </c>
      <c r="B244" s="607"/>
      <c r="C244" s="607"/>
      <c r="D244" s="607"/>
      <c r="E244" s="607"/>
      <c r="F244" s="608"/>
    </row>
    <row r="245" spans="1:8" s="281" customFormat="1" x14ac:dyDescent="0.25">
      <c r="A245" s="290"/>
      <c r="B245" s="291"/>
      <c r="C245" s="283" t="s">
        <v>275</v>
      </c>
      <c r="D245" s="285" t="s">
        <v>276</v>
      </c>
      <c r="E245" s="286" t="s">
        <v>277</v>
      </c>
      <c r="F245" s="383" t="s">
        <v>9</v>
      </c>
    </row>
    <row r="246" spans="1:8" s="288" customFormat="1" ht="30" x14ac:dyDescent="0.25">
      <c r="A246" s="612" t="s">
        <v>589</v>
      </c>
      <c r="B246" s="613"/>
      <c r="C246" s="284">
        <f>AVERAGE('1:STOP'!AB246)</f>
        <v>0</v>
      </c>
      <c r="D246" s="296">
        <f>AVERAGE('1:STOP'!AC246)</f>
        <v>0</v>
      </c>
      <c r="E246" s="296">
        <f>AVERAGE('1:STOP'!AD246)</f>
        <v>0</v>
      </c>
      <c r="F246" s="384" t="s">
        <v>591</v>
      </c>
      <c r="G246" s="292"/>
      <c r="H246" s="292"/>
    </row>
    <row r="247" spans="1:8" s="294" customFormat="1" ht="30" customHeight="1" x14ac:dyDescent="0.25">
      <c r="A247" s="756" t="s">
        <v>590</v>
      </c>
      <c r="B247" s="757"/>
      <c r="C247" s="296">
        <f>AVERAGE('1:STOP'!AB247)</f>
        <v>0</v>
      </c>
      <c r="D247" s="296">
        <f>AVERAGE('1:STOP'!AC247)</f>
        <v>0</v>
      </c>
      <c r="E247" s="296">
        <f>AVERAGE('1:STOP'!AD247)</f>
        <v>0</v>
      </c>
      <c r="F247" s="384" t="s">
        <v>592</v>
      </c>
    </row>
    <row r="248" spans="1:8" s="288" customFormat="1" x14ac:dyDescent="0.25">
      <c r="A248" s="625"/>
      <c r="B248" s="520"/>
      <c r="C248" s="282" t="s">
        <v>290</v>
      </c>
      <c r="D248" s="579" t="s">
        <v>9</v>
      </c>
      <c r="E248" s="580"/>
      <c r="F248" s="581"/>
      <c r="G248" s="292"/>
      <c r="H248" s="292"/>
    </row>
    <row r="249" spans="1:8" s="288" customFormat="1" x14ac:dyDescent="0.25">
      <c r="A249" s="669" t="s">
        <v>410</v>
      </c>
      <c r="B249" s="670"/>
      <c r="C249" s="287">
        <f>AVERAGE('1:STOP'!AB249)</f>
        <v>0</v>
      </c>
      <c r="D249" s="788"/>
      <c r="E249" s="789"/>
      <c r="F249" s="790"/>
      <c r="G249" s="292"/>
      <c r="H249" s="292"/>
    </row>
    <row r="250" spans="1:8" ht="29.25" customHeight="1" x14ac:dyDescent="0.25">
      <c r="A250" s="669" t="s">
        <v>404</v>
      </c>
      <c r="B250" s="670"/>
      <c r="C250" s="117">
        <f>AVERAGE('1:STOP'!AB250)</f>
        <v>0</v>
      </c>
      <c r="D250" s="800"/>
      <c r="E250" s="801"/>
      <c r="F250" s="802"/>
    </row>
    <row r="251" spans="1:8" s="294" customFormat="1" x14ac:dyDescent="0.25">
      <c r="A251" s="304"/>
      <c r="B251" s="305"/>
      <c r="C251" s="295" t="s">
        <v>6</v>
      </c>
      <c r="D251" s="295" t="s">
        <v>7</v>
      </c>
      <c r="E251" s="295" t="s">
        <v>8</v>
      </c>
      <c r="F251" s="379" t="s">
        <v>9</v>
      </c>
    </row>
    <row r="252" spans="1:8" ht="30" customHeight="1" x14ac:dyDescent="0.25">
      <c r="A252" s="566" t="s">
        <v>593</v>
      </c>
      <c r="B252" s="567"/>
      <c r="C252" s="117" t="e">
        <f>AVERAGE('1:STOP'!AB251)</f>
        <v>#DIV/0!</v>
      </c>
      <c r="D252" s="117" t="e">
        <f>AVERAGE('1:STOP'!AC251)</f>
        <v>#DIV/0!</v>
      </c>
      <c r="E252" s="117" t="e">
        <f>AVERAGE('1:STOP'!AD251)</f>
        <v>#DIV/0!</v>
      </c>
      <c r="F252" s="318" t="s">
        <v>249</v>
      </c>
    </row>
    <row r="253" spans="1:8" ht="30" customHeight="1" x14ac:dyDescent="0.25">
      <c r="A253" s="566" t="s">
        <v>245</v>
      </c>
      <c r="B253" s="567"/>
      <c r="C253" s="117" t="e">
        <f>SUM('1:STOP'!C253)/C9</f>
        <v>#DIV/0!</v>
      </c>
      <c r="D253" s="296" t="e">
        <f>SUM('1:STOP'!D253)/D9</f>
        <v>#DIV/0!</v>
      </c>
      <c r="E253" s="296" t="e">
        <f>SUM('1:STOP'!E253)/E9</f>
        <v>#DIV/0!</v>
      </c>
      <c r="F253" s="318" t="s">
        <v>542</v>
      </c>
    </row>
    <row r="254" spans="1:8" ht="30" customHeight="1" x14ac:dyDescent="0.25">
      <c r="A254" s="566" t="s">
        <v>69</v>
      </c>
      <c r="B254" s="567"/>
      <c r="C254" s="118"/>
      <c r="D254" s="118"/>
      <c r="E254" s="118"/>
      <c r="F254" s="368" t="s">
        <v>457</v>
      </c>
    </row>
    <row r="255" spans="1:8" x14ac:dyDescent="0.25">
      <c r="A255" s="245"/>
      <c r="B255" s="246"/>
      <c r="C255" s="247"/>
      <c r="D255" s="248"/>
      <c r="E255" s="248"/>
      <c r="F255" s="385"/>
    </row>
    <row r="256" spans="1:8" ht="60" x14ac:dyDescent="0.25">
      <c r="A256" s="143"/>
      <c r="B256" s="144"/>
      <c r="C256" s="145" t="s">
        <v>39</v>
      </c>
      <c r="D256" s="145" t="s">
        <v>130</v>
      </c>
      <c r="E256" s="145" t="s">
        <v>131</v>
      </c>
      <c r="F256" s="386" t="s">
        <v>40</v>
      </c>
    </row>
    <row r="257" spans="1:6" ht="30" x14ac:dyDescent="0.25">
      <c r="A257" s="712" t="s">
        <v>93</v>
      </c>
      <c r="B257" s="66" t="s">
        <v>525</v>
      </c>
      <c r="C257" s="118"/>
      <c r="D257" s="146"/>
      <c r="E257" s="147"/>
      <c r="F257" s="317" t="s">
        <v>457</v>
      </c>
    </row>
    <row r="258" spans="1:6" x14ac:dyDescent="0.25">
      <c r="A258" s="727"/>
      <c r="B258" s="66" t="s">
        <v>23</v>
      </c>
      <c r="C258" s="118"/>
      <c r="D258" s="146"/>
      <c r="E258" s="147"/>
      <c r="F258" s="317" t="s">
        <v>457</v>
      </c>
    </row>
    <row r="259" spans="1:6" x14ac:dyDescent="0.25">
      <c r="A259" s="727"/>
      <c r="B259" s="66" t="s">
        <v>24</v>
      </c>
      <c r="C259" s="118"/>
      <c r="D259" s="146"/>
      <c r="E259" s="147"/>
      <c r="F259" s="317" t="s">
        <v>457</v>
      </c>
    </row>
    <row r="260" spans="1:6" s="294" customFormat="1" ht="30" x14ac:dyDescent="0.25">
      <c r="A260" s="727"/>
      <c r="B260" s="307" t="s">
        <v>497</v>
      </c>
      <c r="C260" s="297"/>
      <c r="D260" s="298"/>
      <c r="E260" s="299"/>
      <c r="F260" s="317" t="s">
        <v>457</v>
      </c>
    </row>
    <row r="261" spans="1:6" ht="60" x14ac:dyDescent="0.25">
      <c r="A261" s="727"/>
      <c r="B261" s="66" t="s">
        <v>526</v>
      </c>
      <c r="C261" s="146"/>
      <c r="D261" s="146"/>
      <c r="E261" s="147"/>
      <c r="F261" s="317" t="s">
        <v>457</v>
      </c>
    </row>
    <row r="262" spans="1:6" s="306" customFormat="1" x14ac:dyDescent="0.25">
      <c r="A262" s="727"/>
      <c r="B262" s="311" t="s">
        <v>562</v>
      </c>
      <c r="C262" s="308"/>
      <c r="D262" s="308"/>
      <c r="E262" s="309"/>
      <c r="F262" s="317" t="s">
        <v>457</v>
      </c>
    </row>
    <row r="263" spans="1:6" x14ac:dyDescent="0.25">
      <c r="A263" s="727"/>
      <c r="B263" s="66" t="s">
        <v>527</v>
      </c>
      <c r="C263" s="118"/>
      <c r="D263" s="146"/>
      <c r="E263" s="147"/>
      <c r="F263" s="317" t="s">
        <v>457</v>
      </c>
    </row>
    <row r="264" spans="1:6" x14ac:dyDescent="0.25">
      <c r="A264" s="727"/>
      <c r="B264" s="66" t="s">
        <v>92</v>
      </c>
      <c r="C264" s="118"/>
      <c r="D264" s="146"/>
      <c r="E264" s="147"/>
      <c r="F264" s="317" t="s">
        <v>457</v>
      </c>
    </row>
    <row r="265" spans="1:6" ht="15.75" thickBot="1" x14ac:dyDescent="0.3">
      <c r="A265" s="728"/>
      <c r="B265" s="69" t="s">
        <v>89</v>
      </c>
      <c r="C265" s="112"/>
      <c r="D265" s="148"/>
      <c r="E265" s="149"/>
      <c r="F265" s="211" t="s">
        <v>457</v>
      </c>
    </row>
    <row r="266" spans="1:6" x14ac:dyDescent="0.25">
      <c r="A266" s="21"/>
      <c r="B266" s="65"/>
      <c r="C266" s="65"/>
      <c r="D266" s="65"/>
      <c r="E266" s="65"/>
      <c r="F266" s="364"/>
    </row>
    <row r="267" spans="1:6" ht="18.75" x14ac:dyDescent="0.3">
      <c r="A267" s="729" t="s">
        <v>559</v>
      </c>
      <c r="B267" s="730"/>
      <c r="C267" s="730"/>
      <c r="D267" s="730"/>
      <c r="E267" s="730"/>
      <c r="F267" s="731"/>
    </row>
    <row r="268" spans="1:6" x14ac:dyDescent="0.25">
      <c r="A268" s="709"/>
      <c r="B268" s="710"/>
      <c r="C268" s="350" t="s">
        <v>290</v>
      </c>
      <c r="D268" s="761" t="s">
        <v>9</v>
      </c>
      <c r="E268" s="761"/>
      <c r="F268" s="762"/>
    </row>
    <row r="269" spans="1:6" ht="30.75" customHeight="1" x14ac:dyDescent="0.25">
      <c r="A269" s="750" t="s">
        <v>291</v>
      </c>
      <c r="B269" s="751"/>
      <c r="C269" s="117">
        <f>AVERAGE('1:STOP'!AB269)</f>
        <v>0</v>
      </c>
      <c r="D269" s="819"/>
      <c r="E269" s="526"/>
      <c r="F269" s="820"/>
    </row>
    <row r="270" spans="1:6" ht="15" customHeight="1" x14ac:dyDescent="0.25">
      <c r="A270" s="669" t="s">
        <v>409</v>
      </c>
      <c r="B270" s="670"/>
      <c r="C270" s="117">
        <f>AVERAGE('1:STOP'!AB270)</f>
        <v>0</v>
      </c>
      <c r="D270" s="821"/>
      <c r="E270" s="822"/>
      <c r="F270" s="823"/>
    </row>
    <row r="271" spans="1:6" ht="29.25" customHeight="1" x14ac:dyDescent="0.25">
      <c r="A271" s="750" t="s">
        <v>594</v>
      </c>
      <c r="B271" s="751"/>
      <c r="C271" s="117">
        <f>AVERAGE('1:STOP'!AB271)</f>
        <v>0</v>
      </c>
      <c r="D271" s="803"/>
      <c r="E271" s="803"/>
      <c r="F271" s="804"/>
    </row>
    <row r="272" spans="1:6" ht="15.75" thickBot="1" x14ac:dyDescent="0.3">
      <c r="A272" s="150"/>
      <c r="B272" s="151"/>
      <c r="C272" s="142"/>
      <c r="D272" s="152"/>
      <c r="E272" s="152"/>
      <c r="F272" s="359"/>
    </row>
    <row r="273" spans="1:6" ht="60" x14ac:dyDescent="0.25">
      <c r="A273" s="817"/>
      <c r="B273" s="818"/>
      <c r="C273" s="145" t="s">
        <v>39</v>
      </c>
      <c r="D273" s="145" t="s">
        <v>130</v>
      </c>
      <c r="E273" s="145" t="s">
        <v>131</v>
      </c>
      <c r="F273" s="386" t="s">
        <v>40</v>
      </c>
    </row>
    <row r="274" spans="1:6" x14ac:dyDescent="0.25">
      <c r="A274" s="667" t="s">
        <v>84</v>
      </c>
      <c r="B274" s="88" t="s">
        <v>20</v>
      </c>
      <c r="C274" s="118"/>
      <c r="D274" s="146"/>
      <c r="E274" s="147"/>
      <c r="F274" s="317" t="s">
        <v>457</v>
      </c>
    </row>
    <row r="275" spans="1:6" x14ac:dyDescent="0.25">
      <c r="A275" s="667"/>
      <c r="B275" s="88" t="s">
        <v>528</v>
      </c>
      <c r="C275" s="118"/>
      <c r="D275" s="146"/>
      <c r="E275" s="147"/>
      <c r="F275" s="317" t="s">
        <v>457</v>
      </c>
    </row>
    <row r="276" spans="1:6" x14ac:dyDescent="0.25">
      <c r="A276" s="667"/>
      <c r="B276" s="88" t="s">
        <v>529</v>
      </c>
      <c r="C276" s="118"/>
      <c r="D276" s="146"/>
      <c r="E276" s="147"/>
      <c r="F276" s="317" t="s">
        <v>457</v>
      </c>
    </row>
    <row r="277" spans="1:6" x14ac:dyDescent="0.25">
      <c r="A277" s="667"/>
      <c r="B277" s="88" t="s">
        <v>25</v>
      </c>
      <c r="C277" s="118"/>
      <c r="D277" s="146"/>
      <c r="E277" s="147"/>
      <c r="F277" s="317" t="s">
        <v>457</v>
      </c>
    </row>
    <row r="278" spans="1:6" ht="30" x14ac:dyDescent="0.25">
      <c r="A278" s="667"/>
      <c r="B278" s="66" t="s">
        <v>26</v>
      </c>
      <c r="C278" s="146"/>
      <c r="D278" s="146"/>
      <c r="E278" s="147"/>
      <c r="F278" s="387" t="s">
        <v>457</v>
      </c>
    </row>
    <row r="279" spans="1:6" ht="34.5" customHeight="1" thickBot="1" x14ac:dyDescent="0.3">
      <c r="A279" s="668"/>
      <c r="B279" s="69" t="s">
        <v>137</v>
      </c>
      <c r="C279" s="148"/>
      <c r="D279" s="148"/>
      <c r="E279" s="149"/>
      <c r="F279" s="388" t="s">
        <v>457</v>
      </c>
    </row>
    <row r="280" spans="1:6" x14ac:dyDescent="0.25">
      <c r="A280" s="21"/>
      <c r="B280" s="42"/>
      <c r="C280" s="153"/>
      <c r="D280" s="153"/>
      <c r="E280" s="22"/>
      <c r="F280" s="364"/>
    </row>
    <row r="281" spans="1:6" ht="18.75" x14ac:dyDescent="0.3">
      <c r="A281" s="729" t="s">
        <v>530</v>
      </c>
      <c r="B281" s="730"/>
      <c r="C281" s="730"/>
      <c r="D281" s="730"/>
      <c r="E281" s="730"/>
      <c r="F281" s="731"/>
    </row>
    <row r="282" spans="1:6" x14ac:dyDescent="0.25">
      <c r="A282" s="625"/>
      <c r="B282" s="520"/>
      <c r="C282" s="64" t="s">
        <v>6</v>
      </c>
      <c r="D282" s="64" t="s">
        <v>7</v>
      </c>
      <c r="E282" s="64" t="s">
        <v>8</v>
      </c>
      <c r="F282" s="378" t="s">
        <v>9</v>
      </c>
    </row>
    <row r="283" spans="1:6" s="310" customFormat="1" ht="32.25" customHeight="1" x14ac:dyDescent="0.25">
      <c r="A283" s="746" t="s">
        <v>595</v>
      </c>
      <c r="B283" s="747"/>
      <c r="C283" s="313"/>
      <c r="D283" s="313"/>
      <c r="E283" s="312">
        <f>AVERAGE('1:STOP'!AD283)</f>
        <v>0</v>
      </c>
      <c r="F283" s="318" t="s">
        <v>578</v>
      </c>
    </row>
    <row r="284" spans="1:6" x14ac:dyDescent="0.25">
      <c r="A284" s="669" t="s">
        <v>596</v>
      </c>
      <c r="B284" s="670"/>
      <c r="C284" s="118"/>
      <c r="D284" s="118"/>
      <c r="E284" s="117">
        <f>AVERAGE('1:STOP'!AD284)</f>
        <v>0</v>
      </c>
      <c r="F284" s="318" t="s">
        <v>578</v>
      </c>
    </row>
    <row r="285" spans="1:6" x14ac:dyDescent="0.25">
      <c r="A285" s="748" t="s">
        <v>499</v>
      </c>
      <c r="B285" s="749"/>
      <c r="C285" s="314"/>
      <c r="D285" s="315"/>
      <c r="E285" s="316"/>
      <c r="F285" s="317" t="s">
        <v>457</v>
      </c>
    </row>
    <row r="286" spans="1:6" ht="29.25" customHeight="1" x14ac:dyDescent="0.25">
      <c r="A286" s="675" t="s">
        <v>597</v>
      </c>
      <c r="B286" s="676"/>
      <c r="C286" s="154" t="e">
        <f>AVERAGE('1:STOP'!C286)</f>
        <v>#DIV/0!</v>
      </c>
      <c r="D286" s="319" t="e">
        <f>AVERAGE('1:STOP'!D286)</f>
        <v>#DIV/0!</v>
      </c>
      <c r="E286" s="319" t="e">
        <f>AVERAGE('1:STOP'!E286)</f>
        <v>#DIV/0!</v>
      </c>
      <c r="F286" s="318"/>
    </row>
    <row r="287" spans="1:6" x14ac:dyDescent="0.25">
      <c r="A287" s="90"/>
      <c r="B287" s="91"/>
      <c r="C287" s="22"/>
      <c r="D287" s="22"/>
      <c r="E287" s="22"/>
      <c r="F287" s="364"/>
    </row>
    <row r="288" spans="1:6" ht="60" x14ac:dyDescent="0.25">
      <c r="A288" s="625"/>
      <c r="B288" s="520"/>
      <c r="C288" s="83" t="s">
        <v>39</v>
      </c>
      <c r="D288" s="83" t="s">
        <v>130</v>
      </c>
      <c r="E288" s="83" t="s">
        <v>131</v>
      </c>
      <c r="F288" s="378" t="s">
        <v>40</v>
      </c>
    </row>
    <row r="289" spans="1:6" x14ac:dyDescent="0.25">
      <c r="A289" s="667" t="s">
        <v>84</v>
      </c>
      <c r="B289" s="88" t="s">
        <v>531</v>
      </c>
      <c r="C289" s="118"/>
      <c r="D289" s="146"/>
      <c r="E289" s="147"/>
      <c r="F289" s="317" t="s">
        <v>457</v>
      </c>
    </row>
    <row r="290" spans="1:6" ht="30" x14ac:dyDescent="0.25">
      <c r="A290" s="667"/>
      <c r="B290" s="66" t="s">
        <v>138</v>
      </c>
      <c r="C290" s="118"/>
      <c r="D290" s="118"/>
      <c r="E290" s="147"/>
      <c r="F290" s="368" t="s">
        <v>457</v>
      </c>
    </row>
    <row r="291" spans="1:6" ht="45" x14ac:dyDescent="0.25">
      <c r="A291" s="667"/>
      <c r="B291" s="66" t="s">
        <v>139</v>
      </c>
      <c r="C291" s="118"/>
      <c r="D291" s="118"/>
      <c r="E291" s="147"/>
      <c r="F291" s="368" t="s">
        <v>457</v>
      </c>
    </row>
    <row r="292" spans="1:6" ht="15.75" thickBot="1" x14ac:dyDescent="0.3">
      <c r="A292" s="668"/>
      <c r="B292" s="69" t="s">
        <v>90</v>
      </c>
      <c r="C292" s="112"/>
      <c r="D292" s="112"/>
      <c r="E292" s="149"/>
      <c r="F292" s="369" t="s">
        <v>457</v>
      </c>
    </row>
    <row r="293" spans="1:6" x14ac:dyDescent="0.25">
      <c r="A293" s="21"/>
      <c r="B293" s="92"/>
      <c r="C293" s="22"/>
      <c r="D293" s="22"/>
      <c r="E293" s="22"/>
      <c r="F293" s="364"/>
    </row>
    <row r="294" spans="1:6" ht="18.75" customHeight="1" x14ac:dyDescent="0.3">
      <c r="A294" s="729" t="s">
        <v>558</v>
      </c>
      <c r="B294" s="730"/>
      <c r="C294" s="730"/>
      <c r="D294" s="730"/>
      <c r="E294" s="730"/>
      <c r="F294" s="731"/>
    </row>
    <row r="295" spans="1:6" x14ac:dyDescent="0.25">
      <c r="A295" s="625"/>
      <c r="B295" s="520"/>
      <c r="C295" s="64" t="s">
        <v>290</v>
      </c>
      <c r="D295" s="761" t="s">
        <v>9</v>
      </c>
      <c r="E295" s="761"/>
      <c r="F295" s="762"/>
    </row>
    <row r="296" spans="1:6" s="320" customFormat="1" x14ac:dyDescent="0.25">
      <c r="A296" s="568" t="s">
        <v>598</v>
      </c>
      <c r="B296" s="569"/>
      <c r="C296" s="329">
        <f>AVERAGE('1:STOP'!AB296)</f>
        <v>0</v>
      </c>
      <c r="D296" s="552"/>
      <c r="E296" s="553"/>
      <c r="F296" s="816"/>
    </row>
    <row r="297" spans="1:6" x14ac:dyDescent="0.25">
      <c r="A297" s="592" t="s">
        <v>292</v>
      </c>
      <c r="B297" s="815"/>
      <c r="C297" s="117">
        <f>AVERAGE('1:STOP'!AB297)</f>
        <v>0</v>
      </c>
      <c r="D297" s="552"/>
      <c r="E297" s="553"/>
      <c r="F297" s="816"/>
    </row>
    <row r="298" spans="1:6" ht="15.75" thickBot="1" x14ac:dyDescent="0.3">
      <c r="A298" s="155"/>
      <c r="B298" s="156"/>
      <c r="C298" s="142"/>
      <c r="D298" s="142"/>
      <c r="E298" s="142"/>
      <c r="F298" s="359"/>
    </row>
    <row r="299" spans="1:6" ht="60" x14ac:dyDescent="0.25">
      <c r="A299" s="817"/>
      <c r="B299" s="818"/>
      <c r="C299" s="145" t="s">
        <v>39</v>
      </c>
      <c r="D299" s="145" t="s">
        <v>130</v>
      </c>
      <c r="E299" s="145" t="s">
        <v>131</v>
      </c>
      <c r="F299" s="386" t="s">
        <v>40</v>
      </c>
    </row>
    <row r="300" spans="1:6" ht="30" x14ac:dyDescent="0.25">
      <c r="A300" s="667" t="s">
        <v>84</v>
      </c>
      <c r="B300" s="169" t="s">
        <v>5</v>
      </c>
      <c r="C300" s="118"/>
      <c r="D300" s="118"/>
      <c r="E300" s="147"/>
      <c r="F300" s="368" t="s">
        <v>457</v>
      </c>
    </row>
    <row r="301" spans="1:6" ht="45.75" thickBot="1" x14ac:dyDescent="0.3">
      <c r="A301" s="668"/>
      <c r="B301" s="93" t="s">
        <v>599</v>
      </c>
      <c r="C301" s="112"/>
      <c r="D301" s="112"/>
      <c r="E301" s="149"/>
      <c r="F301" s="369" t="s">
        <v>457</v>
      </c>
    </row>
    <row r="302" spans="1:6" x14ac:dyDescent="0.25">
      <c r="A302" s="21"/>
      <c r="B302" s="22"/>
      <c r="C302" s="22"/>
      <c r="D302" s="22"/>
      <c r="E302" s="22"/>
      <c r="F302" s="364"/>
    </row>
    <row r="303" spans="1:6" ht="18.75" x14ac:dyDescent="0.3">
      <c r="A303" s="639" t="s">
        <v>601</v>
      </c>
      <c r="B303" s="640"/>
      <c r="C303" s="640"/>
      <c r="D303" s="640"/>
      <c r="E303" s="640"/>
      <c r="F303" s="641"/>
    </row>
    <row r="304" spans="1:6" ht="18.75" customHeight="1" x14ac:dyDescent="0.25">
      <c r="A304" s="808"/>
      <c r="B304" s="809"/>
      <c r="C304" s="809"/>
      <c r="D304" s="809"/>
      <c r="E304" s="809"/>
      <c r="F304" s="810"/>
    </row>
    <row r="305" spans="1:6" ht="18.75" customHeight="1" x14ac:dyDescent="0.25">
      <c r="A305" s="808"/>
      <c r="B305" s="809"/>
      <c r="C305" s="809"/>
      <c r="D305" s="809"/>
      <c r="E305" s="809"/>
      <c r="F305" s="810"/>
    </row>
    <row r="306" spans="1:6" ht="18.75" customHeight="1" x14ac:dyDescent="0.25">
      <c r="A306" s="808"/>
      <c r="B306" s="809"/>
      <c r="C306" s="809"/>
      <c r="D306" s="809"/>
      <c r="E306" s="809"/>
      <c r="F306" s="810"/>
    </row>
    <row r="307" spans="1:6" ht="18.75" customHeight="1" x14ac:dyDescent="0.25">
      <c r="A307" s="808"/>
      <c r="B307" s="809"/>
      <c r="C307" s="809"/>
      <c r="D307" s="809"/>
      <c r="E307" s="809"/>
      <c r="F307" s="810"/>
    </row>
    <row r="308" spans="1:6" ht="18.75" customHeight="1" x14ac:dyDescent="0.25">
      <c r="A308" s="808"/>
      <c r="B308" s="809"/>
      <c r="C308" s="809"/>
      <c r="D308" s="809"/>
      <c r="E308" s="809"/>
      <c r="F308" s="810"/>
    </row>
    <row r="309" spans="1:6" ht="18.75" customHeight="1" x14ac:dyDescent="0.25">
      <c r="A309" s="811"/>
      <c r="B309" s="812"/>
      <c r="C309" s="812"/>
      <c r="D309" s="812"/>
      <c r="E309" s="812"/>
      <c r="F309" s="813"/>
    </row>
    <row r="310" spans="1:6" ht="18.75" x14ac:dyDescent="0.3">
      <c r="A310" s="664" t="s">
        <v>602</v>
      </c>
      <c r="B310" s="665"/>
      <c r="C310" s="665"/>
      <c r="D310" s="665"/>
      <c r="E310" s="665"/>
      <c r="F310" s="666"/>
    </row>
    <row r="311" spans="1:6" ht="18.75" customHeight="1" x14ac:dyDescent="0.25">
      <c r="A311" s="805"/>
      <c r="B311" s="806"/>
      <c r="C311" s="806"/>
      <c r="D311" s="806"/>
      <c r="E311" s="806"/>
      <c r="F311" s="807"/>
    </row>
    <row r="312" spans="1:6" ht="18.75" customHeight="1" x14ac:dyDescent="0.25">
      <c r="A312" s="808"/>
      <c r="B312" s="809"/>
      <c r="C312" s="809"/>
      <c r="D312" s="809"/>
      <c r="E312" s="809"/>
      <c r="F312" s="810"/>
    </row>
    <row r="313" spans="1:6" ht="18.75" customHeight="1" x14ac:dyDescent="0.25">
      <c r="A313" s="808"/>
      <c r="B313" s="809"/>
      <c r="C313" s="809"/>
      <c r="D313" s="809"/>
      <c r="E313" s="809"/>
      <c r="F313" s="810"/>
    </row>
    <row r="314" spans="1:6" ht="18.75" customHeight="1" x14ac:dyDescent="0.25">
      <c r="A314" s="808"/>
      <c r="B314" s="809"/>
      <c r="C314" s="809"/>
      <c r="D314" s="809"/>
      <c r="E314" s="809"/>
      <c r="F314" s="810"/>
    </row>
    <row r="315" spans="1:6" ht="18.75" customHeight="1" x14ac:dyDescent="0.25">
      <c r="A315" s="808"/>
      <c r="B315" s="809"/>
      <c r="C315" s="809"/>
      <c r="D315" s="809"/>
      <c r="E315" s="809"/>
      <c r="F315" s="810"/>
    </row>
    <row r="316" spans="1:6" ht="18.75" customHeight="1" x14ac:dyDescent="0.25">
      <c r="A316" s="811"/>
      <c r="B316" s="812"/>
      <c r="C316" s="812"/>
      <c r="D316" s="812"/>
      <c r="E316" s="812"/>
      <c r="F316" s="813"/>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38">
    <mergeCell ref="A283:B283"/>
    <mergeCell ref="A285:B285"/>
    <mergeCell ref="A294:F294"/>
    <mergeCell ref="A296:B296"/>
    <mergeCell ref="D296:F296"/>
    <mergeCell ref="A317:F317"/>
    <mergeCell ref="A318:F318"/>
    <mergeCell ref="A105:B105"/>
    <mergeCell ref="A107:B107"/>
    <mergeCell ref="A112:B112"/>
    <mergeCell ref="A114:B114"/>
    <mergeCell ref="A118:B118"/>
    <mergeCell ref="A212:B212"/>
    <mergeCell ref="A214:B214"/>
    <mergeCell ref="A213:B213"/>
    <mergeCell ref="A232:F232"/>
    <mergeCell ref="A233:F238"/>
    <mergeCell ref="A239:F239"/>
    <mergeCell ref="A240:F240"/>
    <mergeCell ref="A248:B248"/>
    <mergeCell ref="D248:F248"/>
    <mergeCell ref="A247:B247"/>
    <mergeCell ref="A208:B208"/>
    <mergeCell ref="A209:B209"/>
    <mergeCell ref="A63:B63"/>
    <mergeCell ref="A64:B64"/>
    <mergeCell ref="A65:B65"/>
    <mergeCell ref="A67:B67"/>
    <mergeCell ref="A84:F84"/>
    <mergeCell ref="A85:F85"/>
    <mergeCell ref="A91:B91"/>
    <mergeCell ref="E91:F98"/>
    <mergeCell ref="A204:B204"/>
    <mergeCell ref="A183:B183"/>
    <mergeCell ref="A184:B184"/>
    <mergeCell ref="A185:B185"/>
    <mergeCell ref="A186:B186"/>
    <mergeCell ref="A172:B172"/>
    <mergeCell ref="A173:B173"/>
    <mergeCell ref="A192:F192"/>
    <mergeCell ref="A193:B193"/>
    <mergeCell ref="A194:B194"/>
    <mergeCell ref="A199:B199"/>
    <mergeCell ref="A195:B195"/>
    <mergeCell ref="A197:B197"/>
    <mergeCell ref="A200:B200"/>
    <mergeCell ref="A201:B201"/>
    <mergeCell ref="A202:B202"/>
    <mergeCell ref="A205:B205"/>
    <mergeCell ref="A207:B207"/>
    <mergeCell ref="A206:B206"/>
    <mergeCell ref="A175:F175"/>
    <mergeCell ref="A176:F176"/>
    <mergeCell ref="A168:B168"/>
    <mergeCell ref="A196:B196"/>
    <mergeCell ref="A165:B165"/>
    <mergeCell ref="A167:B167"/>
    <mergeCell ref="A166:B166"/>
    <mergeCell ref="A187:B187"/>
    <mergeCell ref="A188:B188"/>
    <mergeCell ref="A190:B190"/>
    <mergeCell ref="A189:B189"/>
    <mergeCell ref="A179:B179"/>
    <mergeCell ref="A180:B180"/>
    <mergeCell ref="A181:B181"/>
    <mergeCell ref="A174:B174"/>
    <mergeCell ref="A177:B177"/>
    <mergeCell ref="A178:B178"/>
    <mergeCell ref="A169:B169"/>
    <mergeCell ref="A170:B170"/>
    <mergeCell ref="A171:B171"/>
    <mergeCell ref="A182:B182"/>
    <mergeCell ref="A310:F310"/>
    <mergeCell ref="A311:F316"/>
    <mergeCell ref="G37:I37"/>
    <mergeCell ref="A297:B297"/>
    <mergeCell ref="D297:F297"/>
    <mergeCell ref="A299:B299"/>
    <mergeCell ref="A300:A301"/>
    <mergeCell ref="A303:F303"/>
    <mergeCell ref="A304:F309"/>
    <mergeCell ref="A286:B286"/>
    <mergeCell ref="A288:B288"/>
    <mergeCell ref="A289:A292"/>
    <mergeCell ref="A295:B295"/>
    <mergeCell ref="D295:F295"/>
    <mergeCell ref="A273:B273"/>
    <mergeCell ref="A274:A279"/>
    <mergeCell ref="A281:F281"/>
    <mergeCell ref="A282:B282"/>
    <mergeCell ref="A284:B284"/>
    <mergeCell ref="A269:B269"/>
    <mergeCell ref="D269:F269"/>
    <mergeCell ref="A270:B270"/>
    <mergeCell ref="D270:F270"/>
    <mergeCell ref="A271:B271"/>
    <mergeCell ref="D271:F271"/>
    <mergeCell ref="A257:A265"/>
    <mergeCell ref="A267:F267"/>
    <mergeCell ref="A268:B268"/>
    <mergeCell ref="D268:F268"/>
    <mergeCell ref="A252:B252"/>
    <mergeCell ref="A253:B253"/>
    <mergeCell ref="A254:B254"/>
    <mergeCell ref="A250:B250"/>
    <mergeCell ref="A225:F225"/>
    <mergeCell ref="A226:F231"/>
    <mergeCell ref="A243:F243"/>
    <mergeCell ref="A244:F244"/>
    <mergeCell ref="D250:F250"/>
    <mergeCell ref="A246:B246"/>
    <mergeCell ref="A249:B249"/>
    <mergeCell ref="D249:F249"/>
    <mergeCell ref="A210:B210"/>
    <mergeCell ref="A211:B211"/>
    <mergeCell ref="A221:B221"/>
    <mergeCell ref="A222:B222"/>
    <mergeCell ref="A223:B223"/>
    <mergeCell ref="A218:B218"/>
    <mergeCell ref="A219:B219"/>
    <mergeCell ref="A220:B220"/>
    <mergeCell ref="A216:F216"/>
    <mergeCell ref="A217:B217"/>
    <mergeCell ref="A203:B203"/>
    <mergeCell ref="A198:B198"/>
    <mergeCell ref="D156:F156"/>
    <mergeCell ref="A157:A161"/>
    <mergeCell ref="D157:F157"/>
    <mergeCell ref="D158:F158"/>
    <mergeCell ref="D161:F161"/>
    <mergeCell ref="A163:F163"/>
    <mergeCell ref="A148:B148"/>
    <mergeCell ref="D148:F148"/>
    <mergeCell ref="A149:B149"/>
    <mergeCell ref="D149:F149"/>
    <mergeCell ref="A150:A156"/>
    <mergeCell ref="D150:F150"/>
    <mergeCell ref="D151:F151"/>
    <mergeCell ref="D152:F152"/>
    <mergeCell ref="D153:F153"/>
    <mergeCell ref="D154:F154"/>
    <mergeCell ref="D155:F155"/>
    <mergeCell ref="D159:F159"/>
    <mergeCell ref="D160:F160"/>
    <mergeCell ref="A141:B141"/>
    <mergeCell ref="A142:B142"/>
    <mergeCell ref="A143:B143"/>
    <mergeCell ref="A144:B144"/>
    <mergeCell ref="A145:B145"/>
    <mergeCell ref="A147:F147"/>
    <mergeCell ref="A126:F126"/>
    <mergeCell ref="A127:F132"/>
    <mergeCell ref="A137:F137"/>
    <mergeCell ref="A138:F138"/>
    <mergeCell ref="A139:B139"/>
    <mergeCell ref="A140:B140"/>
    <mergeCell ref="A133:F133"/>
    <mergeCell ref="A134:F134"/>
    <mergeCell ref="A116:B116"/>
    <mergeCell ref="D116:F116"/>
    <mergeCell ref="A117:B117"/>
    <mergeCell ref="D117:F117"/>
    <mergeCell ref="A119:F119"/>
    <mergeCell ref="A120:F125"/>
    <mergeCell ref="A111:B111"/>
    <mergeCell ref="D111:F111"/>
    <mergeCell ref="A113:F113"/>
    <mergeCell ref="D114:F114"/>
    <mergeCell ref="A115:B115"/>
    <mergeCell ref="D115:F115"/>
    <mergeCell ref="A108:B108"/>
    <mergeCell ref="D108:F108"/>
    <mergeCell ref="A109:B109"/>
    <mergeCell ref="D109:F109"/>
    <mergeCell ref="A110:B110"/>
    <mergeCell ref="D110:F110"/>
    <mergeCell ref="A102:B102"/>
    <mergeCell ref="D102:F102"/>
    <mergeCell ref="A104:B104"/>
    <mergeCell ref="D104:F104"/>
    <mergeCell ref="A106:F106"/>
    <mergeCell ref="D107:F107"/>
    <mergeCell ref="A103:B103"/>
    <mergeCell ref="D103:F103"/>
    <mergeCell ref="A66:B66"/>
    <mergeCell ref="A97:B97"/>
    <mergeCell ref="A98:B98"/>
    <mergeCell ref="A100:F100"/>
    <mergeCell ref="A101:B101"/>
    <mergeCell ref="D101:F101"/>
    <mergeCell ref="A94:B94"/>
    <mergeCell ref="A95:B95"/>
    <mergeCell ref="A96:B96"/>
    <mergeCell ref="A89:F89"/>
    <mergeCell ref="A90:B90"/>
    <mergeCell ref="A92:B92"/>
    <mergeCell ref="A93:B93"/>
    <mergeCell ref="A68:B68"/>
    <mergeCell ref="A70:F70"/>
    <mergeCell ref="A71:F76"/>
    <mergeCell ref="A77:F77"/>
    <mergeCell ref="A78:F83"/>
    <mergeCell ref="A88:F88"/>
    <mergeCell ref="E90:F90"/>
    <mergeCell ref="A6:F6"/>
    <mergeCell ref="A7:F7"/>
    <mergeCell ref="A8:B8"/>
    <mergeCell ref="A9:B9"/>
    <mergeCell ref="A10:B10"/>
    <mergeCell ref="A11:B11"/>
    <mergeCell ref="F17:F29"/>
    <mergeCell ref="A35:B35"/>
    <mergeCell ref="A36:B36"/>
    <mergeCell ref="A33:B33"/>
    <mergeCell ref="A34:B34"/>
    <mergeCell ref="A31:B31"/>
    <mergeCell ref="A12:B12"/>
    <mergeCell ref="A13:B13"/>
    <mergeCell ref="A15:F15"/>
    <mergeCell ref="A16:B16"/>
    <mergeCell ref="A17:A29"/>
    <mergeCell ref="A30:B30"/>
    <mergeCell ref="A32:B32"/>
    <mergeCell ref="A62:B62"/>
    <mergeCell ref="A37:B37"/>
    <mergeCell ref="A38:B38"/>
    <mergeCell ref="A40:F40"/>
    <mergeCell ref="A41:B41"/>
    <mergeCell ref="A49:B49"/>
    <mergeCell ref="A50:A55"/>
    <mergeCell ref="A56:A58"/>
    <mergeCell ref="A59:A61"/>
    <mergeCell ref="A42:B42"/>
    <mergeCell ref="A43:B43"/>
    <mergeCell ref="A44:B44"/>
    <mergeCell ref="A45:B45"/>
    <mergeCell ref="A46:B46"/>
    <mergeCell ref="A48:F48"/>
  </mergeCells>
  <conditionalFormatting sqref="C179:E179">
    <cfRule type="expression" dxfId="9" priority="11">
      <formula>IF(C179&gt;C165,TRUE,FALSE)</formula>
    </cfRule>
  </conditionalFormatting>
  <conditionalFormatting sqref="C166:E166">
    <cfRule type="cellIs" dxfId="8" priority="10" operator="lessThan">
      <formula>60</formula>
    </cfRule>
  </conditionalFormatting>
  <conditionalFormatting sqref="C182:E182">
    <cfRule type="cellIs" dxfId="7" priority="9" operator="lessThan">
      <formula>30</formula>
    </cfRule>
  </conditionalFormatting>
  <conditionalFormatting sqref="C181:E181">
    <cfRule type="expression" dxfId="6" priority="8">
      <formula>IF(C181&lt;&gt;C165-C179,TRUE,FALSE)</formula>
    </cfRule>
  </conditionalFormatting>
  <conditionalFormatting sqref="C180:E180">
    <cfRule type="cellIs" dxfId="5" priority="7" operator="lessThan">
      <formula>30</formula>
    </cfRule>
  </conditionalFormatting>
  <conditionalFormatting sqref="C183:E183">
    <cfRule type="expression" dxfId="4" priority="6">
      <formula>IF(C183&gt;C169,TRUE,FALSE)</formula>
    </cfRule>
  </conditionalFormatting>
  <conditionalFormatting sqref="D92:D94">
    <cfRule type="cellIs" dxfId="3" priority="4" operator="greaterThan">
      <formula>65</formula>
    </cfRule>
  </conditionalFormatting>
  <conditionalFormatting sqref="D97:D98">
    <cfRule type="cellIs" dxfId="2" priority="3" operator="greaterThan">
      <formula>65</formula>
    </cfRule>
  </conditionalFormatting>
  <conditionalFormatting sqref="D96">
    <cfRule type="cellIs" dxfId="1" priority="2" operator="greaterThan">
      <formula>65</formula>
    </cfRule>
  </conditionalFormatting>
  <conditionalFormatting sqref="D91">
    <cfRule type="cellIs" dxfId="0" priority="1" operator="greaterThan">
      <formula>65</formula>
    </cfRule>
  </conditionalFormatting>
  <dataValidations count="8">
    <dataValidation type="textLength" allowBlank="1" showInputMessage="1" showErrorMessage="1" error="Cette cellule ne peut contenir plus de 500 caractères, espaces compris" sqref="F177:F190 F17 F44:F46 F13 F9 F165:F174 F254 F63 F65">
      <formula1>0</formula1>
      <formula2>500</formula2>
    </dataValidation>
    <dataValidation type="textLength" allowBlank="1" showInputMessage="1" showErrorMessage="1" error="Cette cellule ne peut contenir plus de 1000 caractères, espaces compris" sqref="G257:H265 G194:H214 G222:H223 G140:H145">
      <formula1>0</formula1>
      <formula2>1000</formula2>
    </dataValidation>
    <dataValidation type="list" allowBlank="1" showInputMessage="1" showErrorMessage="1" sqref="C197:D198">
      <formula1>"oui,partiel,non"</formula1>
    </dataValidation>
    <dataValidation type="textLength" operator="lessThan" allowBlank="1" showInputMessage="1" showErrorMessage="1" error="Cette cellule doit comprendre moins de 10000 caractères, espaces compris" sqref="A133:F133 A84:F84">
      <formula1>10000</formula1>
    </dataValidation>
    <dataValidation operator="greaterThan" allowBlank="1" showInputMessage="1" showErrorMessage="1" sqref="C166:E166 C183:E183 C179:E181 C185:E185"/>
    <dataValidation type="decimal" operator="greaterThan" allowBlank="1" showInputMessage="1" showErrorMessage="1" sqref="C165:E165 C186:E186 D178:E178 C187:D187 C177:C178 C167:E174 C188:E190">
      <formula1>-1</formula1>
    </dataValidation>
    <dataValidation type="decimal" allowBlank="1" showInputMessage="1" showErrorMessage="1" error="Cette cellule doit comprendre un nombre entre 0 et 100" sqref="D177:E177">
      <formula1>0</formula1>
      <formula2>100</formula2>
    </dataValidation>
    <dataValidation type="textLength" operator="lessThan" allowBlank="1" showInputMessage="1" showErrorMessage="1" error="Cette cellule doit comprendre moins de 5000 caractères, espaces compris" sqref="A71:F76 A78:F83 A134:F134 A120:F125 A127:F132 A240:F240 A226:F231 A233:F238 A311:F316 A318:F318 A304:F309 A85:F85">
      <formula1>5000</formula1>
    </dataValidation>
  </dataValidations>
  <pageMargins left="0.7" right="0.7" top="0.75" bottom="0.75" header="0.3" footer="0.3"/>
  <pageSetup paperSize="8" scale="80"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C1" sqref="C1"/>
    </sheetView>
  </sheetViews>
  <sheetFormatPr baseColWidth="10" defaultRowHeight="15" x14ac:dyDescent="0.25"/>
  <cols>
    <col min="1" max="1" width="28.140625" bestFit="1" customWidth="1"/>
    <col min="2" max="2" width="13.5703125" bestFit="1" customWidth="1"/>
  </cols>
  <sheetData>
    <row r="1" spans="1:3" x14ac:dyDescent="0.25">
      <c r="A1" s="208" t="s">
        <v>181</v>
      </c>
      <c r="B1" s="208" t="s">
        <v>216</v>
      </c>
    </row>
    <row r="2" spans="1:3" x14ac:dyDescent="0.25">
      <c r="A2" t="s">
        <v>182</v>
      </c>
      <c r="B2" t="s">
        <v>198</v>
      </c>
      <c r="C2" s="4" t="s">
        <v>258</v>
      </c>
    </row>
    <row r="3" spans="1:3" s="4" customFormat="1" x14ac:dyDescent="0.25">
      <c r="A3" s="4" t="s">
        <v>213</v>
      </c>
      <c r="B3" s="4" t="s">
        <v>198</v>
      </c>
      <c r="C3" s="16" t="s">
        <v>258</v>
      </c>
    </row>
    <row r="4" spans="1:3" x14ac:dyDescent="0.25">
      <c r="A4" t="s">
        <v>186</v>
      </c>
      <c r="B4" t="s">
        <v>220</v>
      </c>
      <c r="C4" t="s">
        <v>221</v>
      </c>
    </row>
    <row r="5" spans="1:3" x14ac:dyDescent="0.25">
      <c r="A5" t="s">
        <v>187</v>
      </c>
      <c r="B5" s="4" t="s">
        <v>220</v>
      </c>
      <c r="C5" s="4" t="s">
        <v>221</v>
      </c>
    </row>
    <row r="6" spans="1:3" x14ac:dyDescent="0.25">
      <c r="A6" t="s">
        <v>188</v>
      </c>
      <c r="B6" s="4" t="s">
        <v>220</v>
      </c>
      <c r="C6" s="4" t="s">
        <v>221</v>
      </c>
    </row>
    <row r="7" spans="1:3" x14ac:dyDescent="0.25">
      <c r="A7" t="s">
        <v>189</v>
      </c>
      <c r="B7" s="4" t="s">
        <v>220</v>
      </c>
      <c r="C7" s="4" t="s">
        <v>221</v>
      </c>
    </row>
    <row r="8" spans="1:3" x14ac:dyDescent="0.25">
      <c r="A8" t="s">
        <v>190</v>
      </c>
      <c r="B8" s="4" t="s">
        <v>220</v>
      </c>
      <c r="C8" s="4" t="s">
        <v>221</v>
      </c>
    </row>
    <row r="9" spans="1:3" x14ac:dyDescent="0.25">
      <c r="A9" t="s">
        <v>191</v>
      </c>
      <c r="B9" s="4" t="s">
        <v>220</v>
      </c>
      <c r="C9" s="4" t="s">
        <v>221</v>
      </c>
    </row>
    <row r="10" spans="1:3" x14ac:dyDescent="0.25">
      <c r="A10" t="s">
        <v>192</v>
      </c>
      <c r="B10" s="4" t="s">
        <v>220</v>
      </c>
      <c r="C10" s="4" t="s">
        <v>221</v>
      </c>
    </row>
    <row r="11" spans="1:3" x14ac:dyDescent="0.25">
      <c r="A11" t="s">
        <v>193</v>
      </c>
      <c r="B11" s="4" t="s">
        <v>220</v>
      </c>
      <c r="C11" s="4" t="s">
        <v>221</v>
      </c>
    </row>
    <row r="12" spans="1:3" x14ac:dyDescent="0.25">
      <c r="A12" t="s">
        <v>194</v>
      </c>
      <c r="B12" s="4" t="s">
        <v>220</v>
      </c>
      <c r="C12" s="4" t="s">
        <v>221</v>
      </c>
    </row>
    <row r="13" spans="1:3" x14ac:dyDescent="0.25">
      <c r="A13" t="s">
        <v>183</v>
      </c>
      <c r="B13" t="s">
        <v>199</v>
      </c>
      <c r="C13" s="4" t="s">
        <v>221</v>
      </c>
    </row>
    <row r="14" spans="1:3" x14ac:dyDescent="0.25">
      <c r="A14" t="s">
        <v>195</v>
      </c>
      <c r="B14" s="4" t="s">
        <v>220</v>
      </c>
      <c r="C14" s="4" t="s">
        <v>221</v>
      </c>
    </row>
    <row r="15" spans="1:3" s="4" customFormat="1" x14ac:dyDescent="0.25">
      <c r="A15" s="4" t="s">
        <v>227</v>
      </c>
      <c r="B15" s="4" t="s">
        <v>199</v>
      </c>
      <c r="C15" s="4" t="s">
        <v>221</v>
      </c>
    </row>
    <row r="16" spans="1:3" x14ac:dyDescent="0.25">
      <c r="A16" t="s">
        <v>184</v>
      </c>
      <c r="B16" t="s">
        <v>200</v>
      </c>
      <c r="C16" s="4" t="s">
        <v>221</v>
      </c>
    </row>
    <row r="17" spans="1:3" x14ac:dyDescent="0.25">
      <c r="A17" t="s">
        <v>185</v>
      </c>
      <c r="B17" s="4" t="s">
        <v>200</v>
      </c>
      <c r="C17" s="4" t="s">
        <v>221</v>
      </c>
    </row>
    <row r="18" spans="1:3" x14ac:dyDescent="0.25">
      <c r="A18" t="s">
        <v>196</v>
      </c>
      <c r="B18" s="4" t="s">
        <v>200</v>
      </c>
      <c r="C18" s="4" t="s">
        <v>221</v>
      </c>
    </row>
    <row r="19" spans="1:3" x14ac:dyDescent="0.25">
      <c r="A19" t="s">
        <v>197</v>
      </c>
      <c r="B19" s="4" t="s">
        <v>220</v>
      </c>
      <c r="C19" t="s">
        <v>222</v>
      </c>
    </row>
    <row r="20" spans="1:3" ht="14.45" x14ac:dyDescent="0.3">
      <c r="A20" t="s">
        <v>201</v>
      </c>
      <c r="B20" s="4" t="s">
        <v>220</v>
      </c>
      <c r="C20" s="4" t="s">
        <v>222</v>
      </c>
    </row>
    <row r="21" spans="1:3" ht="14.45" x14ac:dyDescent="0.3">
      <c r="A21" t="s">
        <v>331</v>
      </c>
      <c r="B21" s="4" t="s">
        <v>220</v>
      </c>
      <c r="C21" s="4" t="s">
        <v>222</v>
      </c>
    </row>
    <row r="22" spans="1:3" s="4" customFormat="1" ht="14.45" x14ac:dyDescent="0.3">
      <c r="A22" s="4" t="s">
        <v>332</v>
      </c>
      <c r="B22" s="4" t="s">
        <v>220</v>
      </c>
      <c r="C22" s="4" t="s">
        <v>222</v>
      </c>
    </row>
    <row r="23" spans="1:3" ht="14.45" x14ac:dyDescent="0.3">
      <c r="A23" t="s">
        <v>202</v>
      </c>
      <c r="B23" s="4" t="s">
        <v>220</v>
      </c>
      <c r="C23" s="4" t="s">
        <v>222</v>
      </c>
    </row>
    <row r="24" spans="1:3" ht="14.45" x14ac:dyDescent="0.3">
      <c r="A24" t="s">
        <v>203</v>
      </c>
      <c r="B24" t="s">
        <v>200</v>
      </c>
      <c r="C24" s="4" t="s">
        <v>222</v>
      </c>
    </row>
    <row r="25" spans="1:3" ht="14.45" x14ac:dyDescent="0.3">
      <c r="A25" t="s">
        <v>204</v>
      </c>
      <c r="B25" s="4" t="s">
        <v>200</v>
      </c>
      <c r="C25" s="4" t="s">
        <v>222</v>
      </c>
    </row>
    <row r="26" spans="1:3" x14ac:dyDescent="0.25">
      <c r="A26" t="s">
        <v>205</v>
      </c>
      <c r="B26" s="4" t="s">
        <v>200</v>
      </c>
      <c r="C26" s="4" t="s">
        <v>222</v>
      </c>
    </row>
    <row r="27" spans="1:3" x14ac:dyDescent="0.25">
      <c r="A27" t="s">
        <v>206</v>
      </c>
      <c r="B27" s="4" t="s">
        <v>200</v>
      </c>
      <c r="C27" s="4" t="s">
        <v>222</v>
      </c>
    </row>
    <row r="28" spans="1:3" x14ac:dyDescent="0.25">
      <c r="A28" t="s">
        <v>207</v>
      </c>
      <c r="B28" s="4" t="s">
        <v>200</v>
      </c>
      <c r="C28" s="4" t="s">
        <v>222</v>
      </c>
    </row>
    <row r="29" spans="1:3" x14ac:dyDescent="0.25">
      <c r="A29" t="s">
        <v>208</v>
      </c>
      <c r="B29" s="4" t="s">
        <v>220</v>
      </c>
      <c r="C29" s="4" t="s">
        <v>222</v>
      </c>
    </row>
    <row r="30" spans="1:3" x14ac:dyDescent="0.25">
      <c r="A30" t="s">
        <v>209</v>
      </c>
      <c r="B30" s="4" t="s">
        <v>220</v>
      </c>
      <c r="C30" s="4" t="s">
        <v>222</v>
      </c>
    </row>
    <row r="31" spans="1:3" x14ac:dyDescent="0.25">
      <c r="A31" t="s">
        <v>210</v>
      </c>
      <c r="B31" t="s">
        <v>200</v>
      </c>
      <c r="C31" s="4" t="s">
        <v>222</v>
      </c>
    </row>
    <row r="32" spans="1:3" x14ac:dyDescent="0.25">
      <c r="A32" t="s">
        <v>211</v>
      </c>
      <c r="B32" s="4" t="s">
        <v>220</v>
      </c>
      <c r="C32" s="4" t="s">
        <v>222</v>
      </c>
    </row>
    <row r="33" spans="1:3" x14ac:dyDescent="0.25">
      <c r="A33" t="s">
        <v>212</v>
      </c>
      <c r="B33" t="s">
        <v>200</v>
      </c>
      <c r="C33" s="4" t="s">
        <v>222</v>
      </c>
    </row>
    <row r="34" spans="1:3" x14ac:dyDescent="0.25">
      <c r="A34" t="s">
        <v>214</v>
      </c>
      <c r="B34" s="4" t="s">
        <v>220</v>
      </c>
      <c r="C34" s="4" t="s">
        <v>222</v>
      </c>
    </row>
    <row r="35" spans="1:3" x14ac:dyDescent="0.25">
      <c r="A35" t="s">
        <v>215</v>
      </c>
      <c r="B35" s="4" t="s">
        <v>220</v>
      </c>
      <c r="C35" s="4" t="s">
        <v>222</v>
      </c>
    </row>
  </sheetData>
  <dataValidations count="1">
    <dataValidation type="custom" allowBlank="1" showInputMessage="1" showErrorMessage="1" sqref="G1:G4">
      <formula1>AND(G4&lt;100,G1&gt;0)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731DEE36-F531-44A2-958D-6692C8FBE13E}">
            <xm:f>IF(VLOOKUP('1'!$F$3,$A:$C,3,FALSE)="Adultes",TRUE,FALSE)</xm:f>
            <x14:dxf/>
          </x14:cfRule>
          <xm:sqref>C267:E267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63"/>
  <sheetViews>
    <sheetView topLeftCell="A22" workbookViewId="0">
      <selection activeCell="A47" sqref="A47:K56"/>
    </sheetView>
  </sheetViews>
  <sheetFormatPr baseColWidth="10" defaultColWidth="11.42578125" defaultRowHeight="15" x14ac:dyDescent="0.25"/>
  <cols>
    <col min="1" max="1" width="11" style="20" customWidth="1"/>
    <col min="2" max="4" width="11.42578125" style="20"/>
    <col min="5" max="5" width="11.28515625" style="20" customWidth="1"/>
    <col min="6" max="16384" width="11.42578125" style="20"/>
  </cols>
  <sheetData>
    <row r="2" spans="1:11" ht="18.75" x14ac:dyDescent="0.3">
      <c r="A2" s="548" t="s">
        <v>180</v>
      </c>
      <c r="B2" s="548"/>
      <c r="C2" s="548"/>
      <c r="D2" s="548"/>
      <c r="E2" s="548"/>
      <c r="F2" s="548"/>
      <c r="G2" s="548"/>
      <c r="H2" s="548"/>
      <c r="I2" s="548"/>
      <c r="J2" s="548"/>
      <c r="K2" s="548"/>
    </row>
    <row r="4" spans="1:11" ht="15.75" thickBot="1" x14ac:dyDescent="0.3"/>
    <row r="5" spans="1:11" ht="21.75" thickBot="1" x14ac:dyDescent="0.4">
      <c r="A5" s="479" t="s">
        <v>149</v>
      </c>
      <c r="B5" s="480"/>
      <c r="C5" s="480"/>
      <c r="D5" s="480"/>
      <c r="E5" s="480"/>
      <c r="F5" s="480"/>
      <c r="G5" s="480"/>
      <c r="H5" s="480"/>
      <c r="I5" s="480"/>
      <c r="J5" s="480"/>
      <c r="K5" s="481"/>
    </row>
    <row r="6" spans="1:11" ht="18.75" x14ac:dyDescent="0.3">
      <c r="A6" s="482" t="s">
        <v>148</v>
      </c>
      <c r="B6" s="483"/>
      <c r="C6" s="483"/>
      <c r="D6" s="483"/>
      <c r="E6" s="483"/>
      <c r="F6" s="483"/>
      <c r="G6" s="483"/>
      <c r="H6" s="483"/>
      <c r="I6" s="483"/>
      <c r="J6" s="483"/>
      <c r="K6" s="484"/>
    </row>
    <row r="7" spans="1:11" ht="15.75" customHeight="1" x14ac:dyDescent="0.25">
      <c r="A7" s="488" t="s">
        <v>393</v>
      </c>
      <c r="B7" s="489"/>
      <c r="C7" s="489"/>
      <c r="D7" s="489"/>
      <c r="E7" s="489"/>
      <c r="F7" s="489"/>
      <c r="G7" s="489"/>
      <c r="H7" s="489"/>
      <c r="I7" s="489"/>
      <c r="J7" s="489"/>
      <c r="K7" s="490"/>
    </row>
    <row r="8" spans="1:11" x14ac:dyDescent="0.25">
      <c r="A8" s="491"/>
      <c r="B8" s="492"/>
      <c r="C8" s="492"/>
      <c r="D8" s="492"/>
      <c r="E8" s="492"/>
      <c r="F8" s="492"/>
      <c r="G8" s="492"/>
      <c r="H8" s="492"/>
      <c r="I8" s="492"/>
      <c r="J8" s="492"/>
      <c r="K8" s="493"/>
    </row>
    <row r="9" spans="1:11" x14ac:dyDescent="0.25">
      <c r="A9" s="494"/>
      <c r="B9" s="495"/>
      <c r="C9" s="495"/>
      <c r="D9" s="495"/>
      <c r="E9" s="495"/>
      <c r="F9" s="495"/>
      <c r="G9" s="495"/>
      <c r="H9" s="495"/>
      <c r="I9" s="495"/>
      <c r="J9" s="495"/>
      <c r="K9" s="496"/>
    </row>
    <row r="10" spans="1:11" x14ac:dyDescent="0.25">
      <c r="A10" s="494"/>
      <c r="B10" s="495"/>
      <c r="C10" s="495"/>
      <c r="D10" s="495"/>
      <c r="E10" s="495"/>
      <c r="F10" s="495"/>
      <c r="G10" s="495"/>
      <c r="H10" s="495"/>
      <c r="I10" s="495"/>
      <c r="J10" s="495"/>
      <c r="K10" s="496"/>
    </row>
    <row r="11" spans="1:11" x14ac:dyDescent="0.25">
      <c r="A11" s="494"/>
      <c r="B11" s="495"/>
      <c r="C11" s="495"/>
      <c r="D11" s="495"/>
      <c r="E11" s="495"/>
      <c r="F11" s="495"/>
      <c r="G11" s="495"/>
      <c r="H11" s="495"/>
      <c r="I11" s="495"/>
      <c r="J11" s="495"/>
      <c r="K11" s="496"/>
    </row>
    <row r="12" spans="1:11" x14ac:dyDescent="0.25">
      <c r="A12" s="494"/>
      <c r="B12" s="495"/>
      <c r="C12" s="495"/>
      <c r="D12" s="495"/>
      <c r="E12" s="495"/>
      <c r="F12" s="495"/>
      <c r="G12" s="495"/>
      <c r="H12" s="495"/>
      <c r="I12" s="495"/>
      <c r="J12" s="495"/>
      <c r="K12" s="496"/>
    </row>
    <row r="13" spans="1:11" x14ac:dyDescent="0.25">
      <c r="A13" s="494"/>
      <c r="B13" s="495"/>
      <c r="C13" s="495"/>
      <c r="D13" s="495"/>
      <c r="E13" s="495"/>
      <c r="F13" s="495"/>
      <c r="G13" s="495"/>
      <c r="H13" s="495"/>
      <c r="I13" s="495"/>
      <c r="J13" s="495"/>
      <c r="K13" s="496"/>
    </row>
    <row r="14" spans="1:11" x14ac:dyDescent="0.25">
      <c r="A14" s="494"/>
      <c r="B14" s="495"/>
      <c r="C14" s="495"/>
      <c r="D14" s="495"/>
      <c r="E14" s="495"/>
      <c r="F14" s="495"/>
      <c r="G14" s="495"/>
      <c r="H14" s="495"/>
      <c r="I14" s="495"/>
      <c r="J14" s="495"/>
      <c r="K14" s="496"/>
    </row>
    <row r="15" spans="1:11" x14ac:dyDescent="0.25">
      <c r="A15" s="494"/>
      <c r="B15" s="495"/>
      <c r="C15" s="495"/>
      <c r="D15" s="495"/>
      <c r="E15" s="495"/>
      <c r="F15" s="495"/>
      <c r="G15" s="495"/>
      <c r="H15" s="495"/>
      <c r="I15" s="495"/>
      <c r="J15" s="495"/>
      <c r="K15" s="496"/>
    </row>
    <row r="16" spans="1:11" x14ac:dyDescent="0.25">
      <c r="A16" s="494"/>
      <c r="B16" s="495"/>
      <c r="C16" s="495"/>
      <c r="D16" s="495"/>
      <c r="E16" s="495"/>
      <c r="F16" s="495"/>
      <c r="G16" s="495"/>
      <c r="H16" s="495"/>
      <c r="I16" s="495"/>
      <c r="J16" s="495"/>
      <c r="K16" s="496"/>
    </row>
    <row r="17" spans="1:18" x14ac:dyDescent="0.25">
      <c r="A17" s="494"/>
      <c r="B17" s="495"/>
      <c r="C17" s="495"/>
      <c r="D17" s="495"/>
      <c r="E17" s="495"/>
      <c r="F17" s="495"/>
      <c r="G17" s="495"/>
      <c r="H17" s="495"/>
      <c r="I17" s="495"/>
      <c r="J17" s="495"/>
      <c r="K17" s="496"/>
    </row>
    <row r="18" spans="1:18" x14ac:dyDescent="0.25">
      <c r="A18" s="497"/>
      <c r="B18" s="498"/>
      <c r="C18" s="498"/>
      <c r="D18" s="498"/>
      <c r="E18" s="498"/>
      <c r="F18" s="498"/>
      <c r="G18" s="498"/>
      <c r="H18" s="498"/>
      <c r="I18" s="498"/>
      <c r="J18" s="498"/>
      <c r="K18" s="499"/>
    </row>
    <row r="19" spans="1:18" ht="14.45" x14ac:dyDescent="0.3">
      <c r="A19" s="21"/>
      <c r="B19" s="22"/>
      <c r="C19" s="22"/>
      <c r="D19" s="22"/>
      <c r="E19" s="22"/>
      <c r="F19" s="22"/>
      <c r="G19" s="22"/>
      <c r="H19" s="22"/>
      <c r="I19" s="22"/>
      <c r="J19" s="22"/>
      <c r="K19" s="23"/>
      <c r="M19" s="163"/>
      <c r="N19" s="163"/>
      <c r="O19" s="163"/>
      <c r="P19" s="163"/>
      <c r="Q19" s="163"/>
      <c r="R19" s="163"/>
    </row>
    <row r="20" spans="1:18" ht="15" customHeight="1" x14ac:dyDescent="0.25">
      <c r="A20" s="500" t="s">
        <v>394</v>
      </c>
      <c r="B20" s="501"/>
      <c r="C20" s="501"/>
      <c r="D20" s="501"/>
      <c r="E20" s="501"/>
      <c r="F20" s="501"/>
      <c r="G20" s="501"/>
      <c r="H20" s="501"/>
      <c r="I20" s="501"/>
      <c r="J20" s="501"/>
      <c r="K20" s="502"/>
      <c r="M20" s="163"/>
      <c r="N20" s="163"/>
      <c r="O20" s="163"/>
      <c r="P20" s="163"/>
      <c r="Q20" s="163"/>
      <c r="R20" s="163"/>
    </row>
    <row r="21" spans="1:18" x14ac:dyDescent="0.25">
      <c r="A21" s="503"/>
      <c r="B21" s="504"/>
      <c r="C21" s="504"/>
      <c r="D21" s="504"/>
      <c r="E21" s="504"/>
      <c r="F21" s="504"/>
      <c r="G21" s="504"/>
      <c r="H21" s="504"/>
      <c r="I21" s="504"/>
      <c r="J21" s="504"/>
      <c r="K21" s="505"/>
      <c r="M21" s="163"/>
      <c r="N21" s="163"/>
      <c r="O21" s="163"/>
      <c r="P21" s="163"/>
      <c r="Q21" s="163"/>
      <c r="R21" s="163"/>
    </row>
    <row r="22" spans="1:18" x14ac:dyDescent="0.25">
      <c r="A22" s="506"/>
      <c r="B22" s="507"/>
      <c r="C22" s="507"/>
      <c r="D22" s="507"/>
      <c r="E22" s="507"/>
      <c r="F22" s="507"/>
      <c r="G22" s="507"/>
      <c r="H22" s="507"/>
      <c r="I22" s="507"/>
      <c r="J22" s="507"/>
      <c r="K22" s="508"/>
      <c r="M22" s="163"/>
      <c r="N22" s="163"/>
      <c r="O22" s="163"/>
      <c r="P22" s="163"/>
      <c r="Q22" s="163"/>
      <c r="R22" s="163"/>
    </row>
    <row r="23" spans="1:18" x14ac:dyDescent="0.25">
      <c r="A23" s="506"/>
      <c r="B23" s="507"/>
      <c r="C23" s="507"/>
      <c r="D23" s="507"/>
      <c r="E23" s="507"/>
      <c r="F23" s="507"/>
      <c r="G23" s="507"/>
      <c r="H23" s="507"/>
      <c r="I23" s="507"/>
      <c r="J23" s="507"/>
      <c r="K23" s="508"/>
      <c r="M23" s="163"/>
      <c r="N23" s="163"/>
      <c r="O23" s="163"/>
      <c r="P23" s="163"/>
      <c r="Q23" s="163"/>
      <c r="R23" s="163"/>
    </row>
    <row r="24" spans="1:18" x14ac:dyDescent="0.25">
      <c r="A24" s="506"/>
      <c r="B24" s="507"/>
      <c r="C24" s="507"/>
      <c r="D24" s="507"/>
      <c r="E24" s="507"/>
      <c r="F24" s="507"/>
      <c r="G24" s="507"/>
      <c r="H24" s="507"/>
      <c r="I24" s="507"/>
      <c r="J24" s="507"/>
      <c r="K24" s="508"/>
      <c r="M24" s="163"/>
      <c r="N24" s="163"/>
      <c r="O24" s="163"/>
      <c r="P24" s="163"/>
      <c r="Q24" s="163"/>
      <c r="R24" s="163"/>
    </row>
    <row r="25" spans="1:18" x14ac:dyDescent="0.25">
      <c r="A25" s="506"/>
      <c r="B25" s="507"/>
      <c r="C25" s="507"/>
      <c r="D25" s="507"/>
      <c r="E25" s="507"/>
      <c r="F25" s="507"/>
      <c r="G25" s="507"/>
      <c r="H25" s="507"/>
      <c r="I25" s="507"/>
      <c r="J25" s="507"/>
      <c r="K25" s="508"/>
      <c r="M25" s="163"/>
      <c r="N25" s="163"/>
      <c r="O25" s="163"/>
      <c r="P25" s="163"/>
      <c r="Q25" s="163"/>
      <c r="R25" s="163"/>
    </row>
    <row r="26" spans="1:18" x14ac:dyDescent="0.25">
      <c r="A26" s="506"/>
      <c r="B26" s="507"/>
      <c r="C26" s="507"/>
      <c r="D26" s="507"/>
      <c r="E26" s="507"/>
      <c r="F26" s="507"/>
      <c r="G26" s="507"/>
      <c r="H26" s="507"/>
      <c r="I26" s="507"/>
      <c r="J26" s="507"/>
      <c r="K26" s="508"/>
      <c r="M26" s="163"/>
      <c r="N26" s="163"/>
      <c r="O26" s="163"/>
      <c r="P26" s="163"/>
      <c r="Q26" s="163"/>
      <c r="R26" s="163"/>
    </row>
    <row r="27" spans="1:18" x14ac:dyDescent="0.25">
      <c r="A27" s="506"/>
      <c r="B27" s="507"/>
      <c r="C27" s="507"/>
      <c r="D27" s="507"/>
      <c r="E27" s="507"/>
      <c r="F27" s="507"/>
      <c r="G27" s="507"/>
      <c r="H27" s="507"/>
      <c r="I27" s="507"/>
      <c r="J27" s="507"/>
      <c r="K27" s="508"/>
      <c r="M27" s="163"/>
      <c r="N27" s="163"/>
      <c r="O27" s="163"/>
      <c r="P27" s="163"/>
      <c r="Q27" s="163"/>
      <c r="R27" s="163"/>
    </row>
    <row r="28" spans="1:18" x14ac:dyDescent="0.25">
      <c r="A28" s="506"/>
      <c r="B28" s="507"/>
      <c r="C28" s="507"/>
      <c r="D28" s="507"/>
      <c r="E28" s="507"/>
      <c r="F28" s="507"/>
      <c r="G28" s="507"/>
      <c r="H28" s="507"/>
      <c r="I28" s="507"/>
      <c r="J28" s="507"/>
      <c r="K28" s="508"/>
      <c r="M28" s="163"/>
      <c r="N28" s="163"/>
      <c r="O28" s="163"/>
      <c r="P28" s="163"/>
      <c r="Q28" s="163"/>
      <c r="R28" s="163"/>
    </row>
    <row r="29" spans="1:18" x14ac:dyDescent="0.25">
      <c r="A29" s="506"/>
      <c r="B29" s="507"/>
      <c r="C29" s="507"/>
      <c r="D29" s="507"/>
      <c r="E29" s="507"/>
      <c r="F29" s="507"/>
      <c r="G29" s="507"/>
      <c r="H29" s="507"/>
      <c r="I29" s="507"/>
      <c r="J29" s="507"/>
      <c r="K29" s="508"/>
      <c r="M29" s="163"/>
      <c r="N29" s="163"/>
      <c r="O29" s="163"/>
      <c r="P29" s="163"/>
      <c r="Q29" s="163"/>
      <c r="R29" s="163"/>
    </row>
    <row r="30" spans="1:18" ht="15.75" thickBot="1" x14ac:dyDescent="0.3">
      <c r="A30" s="509"/>
      <c r="B30" s="510"/>
      <c r="C30" s="510"/>
      <c r="D30" s="510"/>
      <c r="E30" s="510"/>
      <c r="F30" s="510"/>
      <c r="G30" s="510"/>
      <c r="H30" s="510"/>
      <c r="I30" s="510"/>
      <c r="J30" s="510"/>
      <c r="K30" s="511"/>
      <c r="M30" s="163"/>
      <c r="N30" s="163"/>
      <c r="O30" s="163"/>
      <c r="P30" s="163"/>
      <c r="Q30" s="163"/>
      <c r="R30" s="163"/>
    </row>
    <row r="31" spans="1:18" x14ac:dyDescent="0.25">
      <c r="A31" s="21"/>
      <c r="B31" s="22"/>
      <c r="C31" s="22"/>
      <c r="D31" s="22"/>
      <c r="E31" s="22"/>
      <c r="F31" s="22"/>
      <c r="G31" s="22"/>
      <c r="H31" s="22"/>
      <c r="I31" s="22"/>
      <c r="J31" s="22"/>
      <c r="K31" s="23"/>
      <c r="M31" s="163"/>
      <c r="N31" s="163"/>
      <c r="O31" s="163"/>
      <c r="P31" s="163"/>
      <c r="Q31" s="163"/>
      <c r="R31" s="163"/>
    </row>
    <row r="32" spans="1:18" ht="18.75" x14ac:dyDescent="0.3">
      <c r="A32" s="485" t="s">
        <v>150</v>
      </c>
      <c r="B32" s="486"/>
      <c r="C32" s="486"/>
      <c r="D32" s="486"/>
      <c r="E32" s="486"/>
      <c r="F32" s="486"/>
      <c r="G32" s="486"/>
      <c r="H32" s="486"/>
      <c r="I32" s="486"/>
      <c r="J32" s="486"/>
      <c r="K32" s="487"/>
      <c r="M32" s="163"/>
      <c r="N32" s="163"/>
      <c r="O32" s="163"/>
      <c r="P32" s="163"/>
      <c r="Q32" s="163"/>
      <c r="R32" s="163"/>
    </row>
    <row r="33" spans="1:18" ht="30" customHeight="1" thickBot="1" x14ac:dyDescent="0.3">
      <c r="A33" s="473" t="s">
        <v>471</v>
      </c>
      <c r="B33" s="474"/>
      <c r="C33" s="474"/>
      <c r="D33" s="474"/>
      <c r="E33" s="474"/>
      <c r="F33" s="474"/>
      <c r="G33" s="474"/>
      <c r="H33" s="474"/>
      <c r="I33" s="474"/>
      <c r="J33" s="474"/>
      <c r="K33" s="475"/>
      <c r="M33" s="163"/>
      <c r="N33" s="163"/>
      <c r="O33" s="163"/>
      <c r="P33" s="162"/>
      <c r="Q33" s="163"/>
      <c r="R33" s="163"/>
    </row>
    <row r="34" spans="1:18" x14ac:dyDescent="0.25">
      <c r="A34" s="476" t="s">
        <v>176</v>
      </c>
      <c r="B34" s="477"/>
      <c r="C34" s="477"/>
      <c r="D34" s="477"/>
      <c r="E34" s="477"/>
      <c r="F34" s="477"/>
      <c r="G34" s="477"/>
      <c r="H34" s="477"/>
      <c r="I34" s="477"/>
      <c r="J34" s="478"/>
      <c r="K34" s="9" t="s">
        <v>51</v>
      </c>
      <c r="M34" s="163"/>
      <c r="N34" s="163"/>
      <c r="O34" s="163"/>
      <c r="P34" s="163"/>
      <c r="Q34" s="163"/>
      <c r="R34" s="163"/>
    </row>
    <row r="35" spans="1:18" x14ac:dyDescent="0.25">
      <c r="A35" s="460"/>
      <c r="B35" s="461"/>
      <c r="C35" s="461"/>
      <c r="D35" s="461"/>
      <c r="E35" s="461"/>
      <c r="F35" s="461"/>
      <c r="G35" s="461"/>
      <c r="H35" s="461"/>
      <c r="I35" s="461"/>
      <c r="J35" s="461"/>
      <c r="K35" s="462"/>
      <c r="M35" s="163"/>
      <c r="N35" s="163"/>
      <c r="O35" s="163"/>
      <c r="P35" s="163"/>
      <c r="Q35" s="163"/>
      <c r="R35" s="163"/>
    </row>
    <row r="36" spans="1:18" x14ac:dyDescent="0.25">
      <c r="A36" s="463"/>
      <c r="B36" s="464"/>
      <c r="C36" s="464"/>
      <c r="D36" s="464"/>
      <c r="E36" s="464"/>
      <c r="F36" s="464"/>
      <c r="G36" s="464"/>
      <c r="H36" s="464"/>
      <c r="I36" s="464"/>
      <c r="J36" s="464"/>
      <c r="K36" s="465"/>
      <c r="M36" s="163"/>
      <c r="N36" s="163"/>
      <c r="O36" s="163"/>
      <c r="P36" s="163"/>
      <c r="Q36" s="163"/>
      <c r="R36" s="163"/>
    </row>
    <row r="37" spans="1:18" x14ac:dyDescent="0.25">
      <c r="A37" s="463"/>
      <c r="B37" s="464"/>
      <c r="C37" s="464"/>
      <c r="D37" s="464"/>
      <c r="E37" s="464"/>
      <c r="F37" s="464"/>
      <c r="G37" s="464"/>
      <c r="H37" s="464"/>
      <c r="I37" s="464"/>
      <c r="J37" s="464"/>
      <c r="K37" s="465"/>
    </row>
    <row r="38" spans="1:18" x14ac:dyDescent="0.25">
      <c r="A38" s="463"/>
      <c r="B38" s="464"/>
      <c r="C38" s="464"/>
      <c r="D38" s="464"/>
      <c r="E38" s="464"/>
      <c r="F38" s="464"/>
      <c r="G38" s="464"/>
      <c r="H38" s="464"/>
      <c r="I38" s="464"/>
      <c r="J38" s="464"/>
      <c r="K38" s="465"/>
    </row>
    <row r="39" spans="1:18" x14ac:dyDescent="0.25">
      <c r="A39" s="463"/>
      <c r="B39" s="464"/>
      <c r="C39" s="464"/>
      <c r="D39" s="464"/>
      <c r="E39" s="464"/>
      <c r="F39" s="464"/>
      <c r="G39" s="464"/>
      <c r="H39" s="464"/>
      <c r="I39" s="464"/>
      <c r="J39" s="464"/>
      <c r="K39" s="465"/>
    </row>
    <row r="40" spans="1:18" x14ac:dyDescent="0.25">
      <c r="A40" s="463"/>
      <c r="B40" s="464"/>
      <c r="C40" s="464"/>
      <c r="D40" s="464"/>
      <c r="E40" s="464"/>
      <c r="F40" s="464"/>
      <c r="G40" s="464"/>
      <c r="H40" s="464"/>
      <c r="I40" s="464"/>
      <c r="J40" s="464"/>
      <c r="K40" s="465"/>
    </row>
    <row r="41" spans="1:18" x14ac:dyDescent="0.25">
      <c r="A41" s="463"/>
      <c r="B41" s="464"/>
      <c r="C41" s="464"/>
      <c r="D41" s="464"/>
      <c r="E41" s="464"/>
      <c r="F41" s="464"/>
      <c r="G41" s="464"/>
      <c r="H41" s="464"/>
      <c r="I41" s="464"/>
      <c r="J41" s="464"/>
      <c r="K41" s="465"/>
    </row>
    <row r="42" spans="1:18" x14ac:dyDescent="0.25">
      <c r="A42" s="463"/>
      <c r="B42" s="464"/>
      <c r="C42" s="464"/>
      <c r="D42" s="464"/>
      <c r="E42" s="464"/>
      <c r="F42" s="464"/>
      <c r="G42" s="464"/>
      <c r="H42" s="464"/>
      <c r="I42" s="464"/>
      <c r="J42" s="464"/>
      <c r="K42" s="465"/>
    </row>
    <row r="43" spans="1:18" x14ac:dyDescent="0.25">
      <c r="A43" s="463"/>
      <c r="B43" s="464"/>
      <c r="C43" s="464"/>
      <c r="D43" s="464"/>
      <c r="E43" s="464"/>
      <c r="F43" s="464"/>
      <c r="G43" s="464"/>
      <c r="H43" s="464"/>
      <c r="I43" s="464"/>
      <c r="J43" s="464"/>
      <c r="K43" s="465"/>
    </row>
    <row r="44" spans="1:18" ht="15.75" thickBot="1" x14ac:dyDescent="0.3">
      <c r="A44" s="466"/>
      <c r="B44" s="467"/>
      <c r="C44" s="467"/>
      <c r="D44" s="467"/>
      <c r="E44" s="467"/>
      <c r="F44" s="467"/>
      <c r="G44" s="467"/>
      <c r="H44" s="467"/>
      <c r="I44" s="467"/>
      <c r="J44" s="467"/>
      <c r="K44" s="468"/>
    </row>
    <row r="45" spans="1:18" ht="15.75" thickBot="1" x14ac:dyDescent="0.3">
      <c r="A45" s="21"/>
      <c r="B45" s="22"/>
      <c r="C45" s="22"/>
      <c r="D45" s="22"/>
      <c r="E45" s="22"/>
      <c r="F45" s="22"/>
      <c r="G45" s="22"/>
      <c r="H45" s="22"/>
      <c r="I45" s="22"/>
      <c r="J45" s="22"/>
      <c r="K45" s="23"/>
    </row>
    <row r="46" spans="1:18" ht="15" customHeight="1" x14ac:dyDescent="0.25">
      <c r="A46" s="471" t="s">
        <v>151</v>
      </c>
      <c r="B46" s="472"/>
      <c r="C46" s="472"/>
      <c r="D46" s="472"/>
      <c r="E46" s="472"/>
      <c r="F46" s="472"/>
      <c r="G46" s="472"/>
      <c r="H46" s="472"/>
      <c r="I46" s="472"/>
      <c r="J46" s="472"/>
      <c r="K46" s="9" t="s">
        <v>51</v>
      </c>
    </row>
    <row r="47" spans="1:18" x14ac:dyDescent="0.25">
      <c r="A47" s="460"/>
      <c r="B47" s="461"/>
      <c r="C47" s="461"/>
      <c r="D47" s="461"/>
      <c r="E47" s="461"/>
      <c r="F47" s="461"/>
      <c r="G47" s="461"/>
      <c r="H47" s="461"/>
      <c r="I47" s="461"/>
      <c r="J47" s="461"/>
      <c r="K47" s="462"/>
    </row>
    <row r="48" spans="1:18" x14ac:dyDescent="0.25">
      <c r="A48" s="463"/>
      <c r="B48" s="464"/>
      <c r="C48" s="464"/>
      <c r="D48" s="464"/>
      <c r="E48" s="464"/>
      <c r="F48" s="464"/>
      <c r="G48" s="464"/>
      <c r="H48" s="464"/>
      <c r="I48" s="464"/>
      <c r="J48" s="464"/>
      <c r="K48" s="465"/>
    </row>
    <row r="49" spans="1:11" x14ac:dyDescent="0.25">
      <c r="A49" s="463"/>
      <c r="B49" s="464"/>
      <c r="C49" s="464"/>
      <c r="D49" s="464"/>
      <c r="E49" s="464"/>
      <c r="F49" s="464"/>
      <c r="G49" s="464"/>
      <c r="H49" s="464"/>
      <c r="I49" s="464"/>
      <c r="J49" s="464"/>
      <c r="K49" s="465"/>
    </row>
    <row r="50" spans="1:11" x14ac:dyDescent="0.25">
      <c r="A50" s="463"/>
      <c r="B50" s="464"/>
      <c r="C50" s="464"/>
      <c r="D50" s="464"/>
      <c r="E50" s="464"/>
      <c r="F50" s="464"/>
      <c r="G50" s="464"/>
      <c r="H50" s="464"/>
      <c r="I50" s="464"/>
      <c r="J50" s="464"/>
      <c r="K50" s="465"/>
    </row>
    <row r="51" spans="1:11" x14ac:dyDescent="0.25">
      <c r="A51" s="463"/>
      <c r="B51" s="464"/>
      <c r="C51" s="464"/>
      <c r="D51" s="464"/>
      <c r="E51" s="464"/>
      <c r="F51" s="464"/>
      <c r="G51" s="464"/>
      <c r="H51" s="464"/>
      <c r="I51" s="464"/>
      <c r="J51" s="464"/>
      <c r="K51" s="465"/>
    </row>
    <row r="52" spans="1:11" x14ac:dyDescent="0.25">
      <c r="A52" s="463"/>
      <c r="B52" s="464"/>
      <c r="C52" s="464"/>
      <c r="D52" s="464"/>
      <c r="E52" s="464"/>
      <c r="F52" s="464"/>
      <c r="G52" s="464"/>
      <c r="H52" s="464"/>
      <c r="I52" s="464"/>
      <c r="J52" s="464"/>
      <c r="K52" s="465"/>
    </row>
    <row r="53" spans="1:11" x14ac:dyDescent="0.25">
      <c r="A53" s="463"/>
      <c r="B53" s="464"/>
      <c r="C53" s="464"/>
      <c r="D53" s="464"/>
      <c r="E53" s="464"/>
      <c r="F53" s="464"/>
      <c r="G53" s="464"/>
      <c r="H53" s="464"/>
      <c r="I53" s="464"/>
      <c r="J53" s="464"/>
      <c r="K53" s="465"/>
    </row>
    <row r="54" spans="1:11" x14ac:dyDescent="0.25">
      <c r="A54" s="463"/>
      <c r="B54" s="464"/>
      <c r="C54" s="464"/>
      <c r="D54" s="464"/>
      <c r="E54" s="464"/>
      <c r="F54" s="464"/>
      <c r="G54" s="464"/>
      <c r="H54" s="464"/>
      <c r="I54" s="464"/>
      <c r="J54" s="464"/>
      <c r="K54" s="465"/>
    </row>
    <row r="55" spans="1:11" x14ac:dyDescent="0.25">
      <c r="A55" s="463"/>
      <c r="B55" s="464"/>
      <c r="C55" s="464"/>
      <c r="D55" s="464"/>
      <c r="E55" s="464"/>
      <c r="F55" s="464"/>
      <c r="G55" s="464"/>
      <c r="H55" s="464"/>
      <c r="I55" s="464"/>
      <c r="J55" s="464"/>
      <c r="K55" s="465"/>
    </row>
    <row r="56" spans="1:11" ht="15.75" thickBot="1" x14ac:dyDescent="0.3">
      <c r="A56" s="466"/>
      <c r="B56" s="467"/>
      <c r="C56" s="467"/>
      <c r="D56" s="467"/>
      <c r="E56" s="467"/>
      <c r="F56" s="467"/>
      <c r="G56" s="467"/>
      <c r="H56" s="467"/>
      <c r="I56" s="467"/>
      <c r="J56" s="467"/>
      <c r="K56" s="468"/>
    </row>
    <row r="57" spans="1:11" ht="15.75" thickBot="1" x14ac:dyDescent="0.3">
      <c r="A57" s="21"/>
      <c r="B57" s="22"/>
      <c r="C57" s="22"/>
      <c r="D57" s="22"/>
      <c r="E57" s="22"/>
      <c r="F57" s="22"/>
      <c r="G57" s="22"/>
      <c r="H57" s="22"/>
      <c r="I57" s="22"/>
      <c r="J57" s="22"/>
      <c r="K57" s="23"/>
    </row>
    <row r="58" spans="1:11" x14ac:dyDescent="0.25">
      <c r="A58" s="469" t="s">
        <v>152</v>
      </c>
      <c r="B58" s="470"/>
      <c r="C58" s="470"/>
      <c r="D58" s="470"/>
      <c r="E58" s="470"/>
      <c r="F58" s="470"/>
      <c r="G58" s="470"/>
      <c r="H58" s="470"/>
      <c r="I58" s="470"/>
      <c r="J58" s="470"/>
      <c r="K58" s="9" t="s">
        <v>51</v>
      </c>
    </row>
    <row r="59" spans="1:11" x14ac:dyDescent="0.25">
      <c r="A59" s="460"/>
      <c r="B59" s="461"/>
      <c r="C59" s="461"/>
      <c r="D59" s="461"/>
      <c r="E59" s="461"/>
      <c r="F59" s="461"/>
      <c r="G59" s="461"/>
      <c r="H59" s="461"/>
      <c r="I59" s="461"/>
      <c r="J59" s="461"/>
      <c r="K59" s="462"/>
    </row>
    <row r="60" spans="1:11" x14ac:dyDescent="0.25">
      <c r="A60" s="463"/>
      <c r="B60" s="464"/>
      <c r="C60" s="464"/>
      <c r="D60" s="464"/>
      <c r="E60" s="464"/>
      <c r="F60" s="464"/>
      <c r="G60" s="464"/>
      <c r="H60" s="464"/>
      <c r="I60" s="464"/>
      <c r="J60" s="464"/>
      <c r="K60" s="465"/>
    </row>
    <row r="61" spans="1:11" x14ac:dyDescent="0.25">
      <c r="A61" s="463"/>
      <c r="B61" s="464"/>
      <c r="C61" s="464"/>
      <c r="D61" s="464"/>
      <c r="E61" s="464"/>
      <c r="F61" s="464"/>
      <c r="G61" s="464"/>
      <c r="H61" s="464"/>
      <c r="I61" s="464"/>
      <c r="J61" s="464"/>
      <c r="K61" s="465"/>
    </row>
    <row r="62" spans="1:11" x14ac:dyDescent="0.25">
      <c r="A62" s="463"/>
      <c r="B62" s="464"/>
      <c r="C62" s="464"/>
      <c r="D62" s="464"/>
      <c r="E62" s="464"/>
      <c r="F62" s="464"/>
      <c r="G62" s="464"/>
      <c r="H62" s="464"/>
      <c r="I62" s="464"/>
      <c r="J62" s="464"/>
      <c r="K62" s="465"/>
    </row>
    <row r="63" spans="1:11" x14ac:dyDescent="0.25">
      <c r="A63" s="463"/>
      <c r="B63" s="464"/>
      <c r="C63" s="464"/>
      <c r="D63" s="464"/>
      <c r="E63" s="464"/>
      <c r="F63" s="464"/>
      <c r="G63" s="464"/>
      <c r="H63" s="464"/>
      <c r="I63" s="464"/>
      <c r="J63" s="464"/>
      <c r="K63" s="465"/>
    </row>
    <row r="64" spans="1:11" x14ac:dyDescent="0.25">
      <c r="A64" s="463"/>
      <c r="B64" s="464"/>
      <c r="C64" s="464"/>
      <c r="D64" s="464"/>
      <c r="E64" s="464"/>
      <c r="F64" s="464"/>
      <c r="G64" s="464"/>
      <c r="H64" s="464"/>
      <c r="I64" s="464"/>
      <c r="J64" s="464"/>
      <c r="K64" s="465"/>
    </row>
    <row r="65" spans="1:11" x14ac:dyDescent="0.25">
      <c r="A65" s="463"/>
      <c r="B65" s="464"/>
      <c r="C65" s="464"/>
      <c r="D65" s="464"/>
      <c r="E65" s="464"/>
      <c r="F65" s="464"/>
      <c r="G65" s="464"/>
      <c r="H65" s="464"/>
      <c r="I65" s="464"/>
      <c r="J65" s="464"/>
      <c r="K65" s="465"/>
    </row>
    <row r="66" spans="1:11" x14ac:dyDescent="0.25">
      <c r="A66" s="463"/>
      <c r="B66" s="464"/>
      <c r="C66" s="464"/>
      <c r="D66" s="464"/>
      <c r="E66" s="464"/>
      <c r="F66" s="464"/>
      <c r="G66" s="464"/>
      <c r="H66" s="464"/>
      <c r="I66" s="464"/>
      <c r="J66" s="464"/>
      <c r="K66" s="465"/>
    </row>
    <row r="67" spans="1:11" x14ac:dyDescent="0.25">
      <c r="A67" s="463"/>
      <c r="B67" s="464"/>
      <c r="C67" s="464"/>
      <c r="D67" s="464"/>
      <c r="E67" s="464"/>
      <c r="F67" s="464"/>
      <c r="G67" s="464"/>
      <c r="H67" s="464"/>
      <c r="I67" s="464"/>
      <c r="J67" s="464"/>
      <c r="K67" s="465"/>
    </row>
    <row r="68" spans="1:11" ht="15.75" thickBot="1" x14ac:dyDescent="0.3">
      <c r="A68" s="466"/>
      <c r="B68" s="467"/>
      <c r="C68" s="467"/>
      <c r="D68" s="467"/>
      <c r="E68" s="467"/>
      <c r="F68" s="467"/>
      <c r="G68" s="467"/>
      <c r="H68" s="467"/>
      <c r="I68" s="467"/>
      <c r="J68" s="467"/>
      <c r="K68" s="468"/>
    </row>
    <row r="69" spans="1:11" ht="15.75" thickBot="1" x14ac:dyDescent="0.3">
      <c r="A69" s="21"/>
      <c r="B69" s="22"/>
      <c r="C69" s="22"/>
      <c r="D69" s="22"/>
      <c r="E69" s="22"/>
      <c r="F69" s="22"/>
      <c r="G69" s="22"/>
      <c r="H69" s="22"/>
      <c r="I69" s="22"/>
      <c r="J69" s="22"/>
      <c r="K69" s="23"/>
    </row>
    <row r="70" spans="1:11" x14ac:dyDescent="0.25">
      <c r="A70" s="471" t="s">
        <v>153</v>
      </c>
      <c r="B70" s="472"/>
      <c r="C70" s="472"/>
      <c r="D70" s="472"/>
      <c r="E70" s="472"/>
      <c r="F70" s="472"/>
      <c r="G70" s="472"/>
      <c r="H70" s="472"/>
      <c r="I70" s="472"/>
      <c r="J70" s="472"/>
      <c r="K70" s="9" t="s">
        <v>51</v>
      </c>
    </row>
    <row r="71" spans="1:11" x14ac:dyDescent="0.25">
      <c r="A71" s="460"/>
      <c r="B71" s="461"/>
      <c r="C71" s="461"/>
      <c r="D71" s="461"/>
      <c r="E71" s="461"/>
      <c r="F71" s="461"/>
      <c r="G71" s="461"/>
      <c r="H71" s="461"/>
      <c r="I71" s="461"/>
      <c r="J71" s="461"/>
      <c r="K71" s="462"/>
    </row>
    <row r="72" spans="1:11" x14ac:dyDescent="0.25">
      <c r="A72" s="463"/>
      <c r="B72" s="464"/>
      <c r="C72" s="464"/>
      <c r="D72" s="464"/>
      <c r="E72" s="464"/>
      <c r="F72" s="464"/>
      <c r="G72" s="464"/>
      <c r="H72" s="464"/>
      <c r="I72" s="464"/>
      <c r="J72" s="464"/>
      <c r="K72" s="465"/>
    </row>
    <row r="73" spans="1:11" x14ac:dyDescent="0.25">
      <c r="A73" s="463"/>
      <c r="B73" s="464"/>
      <c r="C73" s="464"/>
      <c r="D73" s="464"/>
      <c r="E73" s="464"/>
      <c r="F73" s="464"/>
      <c r="G73" s="464"/>
      <c r="H73" s="464"/>
      <c r="I73" s="464"/>
      <c r="J73" s="464"/>
      <c r="K73" s="465"/>
    </row>
    <row r="74" spans="1:11" x14ac:dyDescent="0.25">
      <c r="A74" s="463"/>
      <c r="B74" s="464"/>
      <c r="C74" s="464"/>
      <c r="D74" s="464"/>
      <c r="E74" s="464"/>
      <c r="F74" s="464"/>
      <c r="G74" s="464"/>
      <c r="H74" s="464"/>
      <c r="I74" s="464"/>
      <c r="J74" s="464"/>
      <c r="K74" s="465"/>
    </row>
    <row r="75" spans="1:11" x14ac:dyDescent="0.25">
      <c r="A75" s="463"/>
      <c r="B75" s="464"/>
      <c r="C75" s="464"/>
      <c r="D75" s="464"/>
      <c r="E75" s="464"/>
      <c r="F75" s="464"/>
      <c r="G75" s="464"/>
      <c r="H75" s="464"/>
      <c r="I75" s="464"/>
      <c r="J75" s="464"/>
      <c r="K75" s="465"/>
    </row>
    <row r="76" spans="1:11" x14ac:dyDescent="0.25">
      <c r="A76" s="463"/>
      <c r="B76" s="464"/>
      <c r="C76" s="464"/>
      <c r="D76" s="464"/>
      <c r="E76" s="464"/>
      <c r="F76" s="464"/>
      <c r="G76" s="464"/>
      <c r="H76" s="464"/>
      <c r="I76" s="464"/>
      <c r="J76" s="464"/>
      <c r="K76" s="465"/>
    </row>
    <row r="77" spans="1:11" x14ac:dyDescent="0.25">
      <c r="A77" s="463"/>
      <c r="B77" s="464"/>
      <c r="C77" s="464"/>
      <c r="D77" s="464"/>
      <c r="E77" s="464"/>
      <c r="F77" s="464"/>
      <c r="G77" s="464"/>
      <c r="H77" s="464"/>
      <c r="I77" s="464"/>
      <c r="J77" s="464"/>
      <c r="K77" s="465"/>
    </row>
    <row r="78" spans="1:11" x14ac:dyDescent="0.25">
      <c r="A78" s="463"/>
      <c r="B78" s="464"/>
      <c r="C78" s="464"/>
      <c r="D78" s="464"/>
      <c r="E78" s="464"/>
      <c r="F78" s="464"/>
      <c r="G78" s="464"/>
      <c r="H78" s="464"/>
      <c r="I78" s="464"/>
      <c r="J78" s="464"/>
      <c r="K78" s="465"/>
    </row>
    <row r="79" spans="1:11" x14ac:dyDescent="0.25">
      <c r="A79" s="463"/>
      <c r="B79" s="464"/>
      <c r="C79" s="464"/>
      <c r="D79" s="464"/>
      <c r="E79" s="464"/>
      <c r="F79" s="464"/>
      <c r="G79" s="464"/>
      <c r="H79" s="464"/>
      <c r="I79" s="464"/>
      <c r="J79" s="464"/>
      <c r="K79" s="465"/>
    </row>
    <row r="80" spans="1:11" ht="15.75" thickBot="1" x14ac:dyDescent="0.3">
      <c r="A80" s="466"/>
      <c r="B80" s="467"/>
      <c r="C80" s="467"/>
      <c r="D80" s="467"/>
      <c r="E80" s="467"/>
      <c r="F80" s="467"/>
      <c r="G80" s="467"/>
      <c r="H80" s="467"/>
      <c r="I80" s="467"/>
      <c r="J80" s="467"/>
      <c r="K80" s="468"/>
    </row>
    <row r="81" spans="1:11" ht="15.75" thickBot="1" x14ac:dyDescent="0.3">
      <c r="A81" s="21"/>
      <c r="B81" s="22"/>
      <c r="C81" s="22"/>
      <c r="D81" s="22"/>
      <c r="E81" s="22"/>
      <c r="F81" s="22"/>
      <c r="G81" s="22"/>
      <c r="H81" s="22"/>
      <c r="I81" s="22"/>
      <c r="J81" s="22"/>
      <c r="K81" s="23"/>
    </row>
    <row r="82" spans="1:11" x14ac:dyDescent="0.25">
      <c r="A82" s="469" t="s">
        <v>177</v>
      </c>
      <c r="B82" s="470"/>
      <c r="C82" s="470"/>
      <c r="D82" s="470"/>
      <c r="E82" s="470"/>
      <c r="F82" s="470"/>
      <c r="G82" s="470"/>
      <c r="H82" s="470"/>
      <c r="I82" s="470"/>
      <c r="J82" s="470"/>
      <c r="K82" s="9" t="s">
        <v>51</v>
      </c>
    </row>
    <row r="83" spans="1:11" x14ac:dyDescent="0.25">
      <c r="A83" s="460"/>
      <c r="B83" s="461"/>
      <c r="C83" s="461"/>
      <c r="D83" s="461"/>
      <c r="E83" s="461"/>
      <c r="F83" s="461"/>
      <c r="G83" s="461"/>
      <c r="H83" s="461"/>
      <c r="I83" s="461"/>
      <c r="J83" s="461"/>
      <c r="K83" s="462"/>
    </row>
    <row r="84" spans="1:11" x14ac:dyDescent="0.25">
      <c r="A84" s="463"/>
      <c r="B84" s="464"/>
      <c r="C84" s="464"/>
      <c r="D84" s="464"/>
      <c r="E84" s="464"/>
      <c r="F84" s="464"/>
      <c r="G84" s="464"/>
      <c r="H84" s="464"/>
      <c r="I84" s="464"/>
      <c r="J84" s="464"/>
      <c r="K84" s="465"/>
    </row>
    <row r="85" spans="1:11" x14ac:dyDescent="0.25">
      <c r="A85" s="463"/>
      <c r="B85" s="464"/>
      <c r="C85" s="464"/>
      <c r="D85" s="464"/>
      <c r="E85" s="464"/>
      <c r="F85" s="464"/>
      <c r="G85" s="464"/>
      <c r="H85" s="464"/>
      <c r="I85" s="464"/>
      <c r="J85" s="464"/>
      <c r="K85" s="465"/>
    </row>
    <row r="86" spans="1:11" x14ac:dyDescent="0.25">
      <c r="A86" s="463"/>
      <c r="B86" s="464"/>
      <c r="C86" s="464"/>
      <c r="D86" s="464"/>
      <c r="E86" s="464"/>
      <c r="F86" s="464"/>
      <c r="G86" s="464"/>
      <c r="H86" s="464"/>
      <c r="I86" s="464"/>
      <c r="J86" s="464"/>
      <c r="K86" s="465"/>
    </row>
    <row r="87" spans="1:11" x14ac:dyDescent="0.25">
      <c r="A87" s="463"/>
      <c r="B87" s="464"/>
      <c r="C87" s="464"/>
      <c r="D87" s="464"/>
      <c r="E87" s="464"/>
      <c r="F87" s="464"/>
      <c r="G87" s="464"/>
      <c r="H87" s="464"/>
      <c r="I87" s="464"/>
      <c r="J87" s="464"/>
      <c r="K87" s="465"/>
    </row>
    <row r="88" spans="1:11" x14ac:dyDescent="0.25">
      <c r="A88" s="463"/>
      <c r="B88" s="464"/>
      <c r="C88" s="464"/>
      <c r="D88" s="464"/>
      <c r="E88" s="464"/>
      <c r="F88" s="464"/>
      <c r="G88" s="464"/>
      <c r="H88" s="464"/>
      <c r="I88" s="464"/>
      <c r="J88" s="464"/>
      <c r="K88" s="465"/>
    </row>
    <row r="89" spans="1:11" x14ac:dyDescent="0.25">
      <c r="A89" s="463"/>
      <c r="B89" s="464"/>
      <c r="C89" s="464"/>
      <c r="D89" s="464"/>
      <c r="E89" s="464"/>
      <c r="F89" s="464"/>
      <c r="G89" s="464"/>
      <c r="H89" s="464"/>
      <c r="I89" s="464"/>
      <c r="J89" s="464"/>
      <c r="K89" s="465"/>
    </row>
    <row r="90" spans="1:11" x14ac:dyDescent="0.25">
      <c r="A90" s="463"/>
      <c r="B90" s="464"/>
      <c r="C90" s="464"/>
      <c r="D90" s="464"/>
      <c r="E90" s="464"/>
      <c r="F90" s="464"/>
      <c r="G90" s="464"/>
      <c r="H90" s="464"/>
      <c r="I90" s="464"/>
      <c r="J90" s="464"/>
      <c r="K90" s="465"/>
    </row>
    <row r="91" spans="1:11" x14ac:dyDescent="0.25">
      <c r="A91" s="463"/>
      <c r="B91" s="464"/>
      <c r="C91" s="464"/>
      <c r="D91" s="464"/>
      <c r="E91" s="464"/>
      <c r="F91" s="464"/>
      <c r="G91" s="464"/>
      <c r="H91" s="464"/>
      <c r="I91" s="464"/>
      <c r="J91" s="464"/>
      <c r="K91" s="465"/>
    </row>
    <row r="92" spans="1:11" ht="15.75" thickBot="1" x14ac:dyDescent="0.3">
      <c r="A92" s="466"/>
      <c r="B92" s="467"/>
      <c r="C92" s="467"/>
      <c r="D92" s="467"/>
      <c r="E92" s="467"/>
      <c r="F92" s="467"/>
      <c r="G92" s="467"/>
      <c r="H92" s="467"/>
      <c r="I92" s="467"/>
      <c r="J92" s="467"/>
      <c r="K92" s="468"/>
    </row>
    <row r="93" spans="1:11" ht="15.75" thickBot="1" x14ac:dyDescent="0.3">
      <c r="A93" s="21"/>
      <c r="B93" s="22"/>
      <c r="C93" s="22"/>
      <c r="D93" s="22"/>
      <c r="E93" s="22"/>
      <c r="F93" s="22"/>
      <c r="G93" s="22"/>
      <c r="H93" s="22"/>
      <c r="I93" s="22"/>
      <c r="J93" s="22"/>
      <c r="K93" s="23"/>
    </row>
    <row r="94" spans="1:11" x14ac:dyDescent="0.25">
      <c r="A94" s="471" t="s">
        <v>161</v>
      </c>
      <c r="B94" s="472"/>
      <c r="C94" s="472"/>
      <c r="D94" s="472"/>
      <c r="E94" s="472"/>
      <c r="F94" s="472"/>
      <c r="G94" s="472"/>
      <c r="H94" s="472"/>
      <c r="I94" s="472"/>
      <c r="J94" s="472"/>
      <c r="K94" s="9" t="s">
        <v>51</v>
      </c>
    </row>
    <row r="95" spans="1:11" x14ac:dyDescent="0.25">
      <c r="A95" s="460"/>
      <c r="B95" s="461"/>
      <c r="C95" s="461"/>
      <c r="D95" s="461"/>
      <c r="E95" s="461"/>
      <c r="F95" s="461"/>
      <c r="G95" s="461"/>
      <c r="H95" s="461"/>
      <c r="I95" s="461"/>
      <c r="J95" s="461"/>
      <c r="K95" s="462"/>
    </row>
    <row r="96" spans="1:11" x14ac:dyDescent="0.25">
      <c r="A96" s="463"/>
      <c r="B96" s="464"/>
      <c r="C96" s="464"/>
      <c r="D96" s="464"/>
      <c r="E96" s="464"/>
      <c r="F96" s="464"/>
      <c r="G96" s="464"/>
      <c r="H96" s="464"/>
      <c r="I96" s="464"/>
      <c r="J96" s="464"/>
      <c r="K96" s="465"/>
    </row>
    <row r="97" spans="1:11" x14ac:dyDescent="0.25">
      <c r="A97" s="463"/>
      <c r="B97" s="464"/>
      <c r="C97" s="464"/>
      <c r="D97" s="464"/>
      <c r="E97" s="464"/>
      <c r="F97" s="464"/>
      <c r="G97" s="464"/>
      <c r="H97" s="464"/>
      <c r="I97" s="464"/>
      <c r="J97" s="464"/>
      <c r="K97" s="465"/>
    </row>
    <row r="98" spans="1:11" x14ac:dyDescent="0.25">
      <c r="A98" s="463"/>
      <c r="B98" s="464"/>
      <c r="C98" s="464"/>
      <c r="D98" s="464"/>
      <c r="E98" s="464"/>
      <c r="F98" s="464"/>
      <c r="G98" s="464"/>
      <c r="H98" s="464"/>
      <c r="I98" s="464"/>
      <c r="J98" s="464"/>
      <c r="K98" s="465"/>
    </row>
    <row r="99" spans="1:11" x14ac:dyDescent="0.25">
      <c r="A99" s="463"/>
      <c r="B99" s="464"/>
      <c r="C99" s="464"/>
      <c r="D99" s="464"/>
      <c r="E99" s="464"/>
      <c r="F99" s="464"/>
      <c r="G99" s="464"/>
      <c r="H99" s="464"/>
      <c r="I99" s="464"/>
      <c r="J99" s="464"/>
      <c r="K99" s="465"/>
    </row>
    <row r="100" spans="1:11" x14ac:dyDescent="0.25">
      <c r="A100" s="463"/>
      <c r="B100" s="464"/>
      <c r="C100" s="464"/>
      <c r="D100" s="464"/>
      <c r="E100" s="464"/>
      <c r="F100" s="464"/>
      <c r="G100" s="464"/>
      <c r="H100" s="464"/>
      <c r="I100" s="464"/>
      <c r="J100" s="464"/>
      <c r="K100" s="465"/>
    </row>
    <row r="101" spans="1:11" x14ac:dyDescent="0.25">
      <c r="A101" s="463"/>
      <c r="B101" s="464"/>
      <c r="C101" s="464"/>
      <c r="D101" s="464"/>
      <c r="E101" s="464"/>
      <c r="F101" s="464"/>
      <c r="G101" s="464"/>
      <c r="H101" s="464"/>
      <c r="I101" s="464"/>
      <c r="J101" s="464"/>
      <c r="K101" s="465"/>
    </row>
    <row r="102" spans="1:11" x14ac:dyDescent="0.25">
      <c r="A102" s="463"/>
      <c r="B102" s="464"/>
      <c r="C102" s="464"/>
      <c r="D102" s="464"/>
      <c r="E102" s="464"/>
      <c r="F102" s="464"/>
      <c r="G102" s="464"/>
      <c r="H102" s="464"/>
      <c r="I102" s="464"/>
      <c r="J102" s="464"/>
      <c r="K102" s="465"/>
    </row>
    <row r="103" spans="1:11" x14ac:dyDescent="0.25">
      <c r="A103" s="463"/>
      <c r="B103" s="464"/>
      <c r="C103" s="464"/>
      <c r="D103" s="464"/>
      <c r="E103" s="464"/>
      <c r="F103" s="464"/>
      <c r="G103" s="464"/>
      <c r="H103" s="464"/>
      <c r="I103" s="464"/>
      <c r="J103" s="464"/>
      <c r="K103" s="465"/>
    </row>
    <row r="104" spans="1:11" ht="15.75" thickBot="1" x14ac:dyDescent="0.3">
      <c r="A104" s="466"/>
      <c r="B104" s="467"/>
      <c r="C104" s="467"/>
      <c r="D104" s="467"/>
      <c r="E104" s="467"/>
      <c r="F104" s="467"/>
      <c r="G104" s="467"/>
      <c r="H104" s="467"/>
      <c r="I104" s="467"/>
      <c r="J104" s="467"/>
      <c r="K104" s="468"/>
    </row>
    <row r="106" spans="1:11" ht="15.75" thickBot="1" x14ac:dyDescent="0.3"/>
    <row r="107" spans="1:11" ht="21.75" thickBot="1" x14ac:dyDescent="0.4">
      <c r="A107" s="479" t="s">
        <v>154</v>
      </c>
      <c r="B107" s="480"/>
      <c r="C107" s="480"/>
      <c r="D107" s="480"/>
      <c r="E107" s="480"/>
      <c r="F107" s="480"/>
      <c r="G107" s="480"/>
      <c r="H107" s="480"/>
      <c r="I107" s="480"/>
      <c r="J107" s="480"/>
      <c r="K107" s="481"/>
    </row>
    <row r="108" spans="1:11" ht="18.75" x14ac:dyDescent="0.3">
      <c r="A108" s="482" t="s">
        <v>155</v>
      </c>
      <c r="B108" s="483"/>
      <c r="C108" s="483"/>
      <c r="D108" s="483"/>
      <c r="E108" s="483"/>
      <c r="F108" s="483"/>
      <c r="G108" s="483"/>
      <c r="H108" s="483"/>
      <c r="I108" s="483"/>
      <c r="J108" s="483"/>
      <c r="K108" s="484"/>
    </row>
    <row r="109" spans="1:11" x14ac:dyDescent="0.25">
      <c r="A109" s="518" t="s">
        <v>403</v>
      </c>
      <c r="B109" s="519"/>
      <c r="C109" s="519"/>
      <c r="D109" s="519"/>
      <c r="E109" s="520"/>
      <c r="F109" s="521" t="s">
        <v>164</v>
      </c>
      <c r="G109" s="522"/>
      <c r="H109" s="522"/>
      <c r="I109" s="522"/>
      <c r="J109" s="522"/>
      <c r="K109" s="523"/>
    </row>
    <row r="110" spans="1:11" ht="45.75" customHeight="1" x14ac:dyDescent="0.25">
      <c r="A110" s="512" t="s">
        <v>156</v>
      </c>
      <c r="B110" s="513"/>
      <c r="C110" s="514" t="s">
        <v>157</v>
      </c>
      <c r="D110" s="514"/>
      <c r="E110" s="351"/>
      <c r="F110" s="515" t="s">
        <v>162</v>
      </c>
      <c r="G110" s="516"/>
      <c r="H110" s="516"/>
      <c r="I110" s="516"/>
      <c r="J110" s="516"/>
      <c r="K110" s="517"/>
    </row>
    <row r="111" spans="1:11" ht="45.75" customHeight="1" x14ac:dyDescent="0.25">
      <c r="A111" s="512"/>
      <c r="B111" s="513"/>
      <c r="C111" s="514" t="s">
        <v>158</v>
      </c>
      <c r="D111" s="514"/>
      <c r="E111" s="416"/>
      <c r="F111" s="515" t="s">
        <v>163</v>
      </c>
      <c r="G111" s="516"/>
      <c r="H111" s="516"/>
      <c r="I111" s="516"/>
      <c r="J111" s="516"/>
      <c r="K111" s="517"/>
    </row>
    <row r="112" spans="1:11" ht="45.75" customHeight="1" x14ac:dyDescent="0.25">
      <c r="A112" s="525" t="s">
        <v>159</v>
      </c>
      <c r="B112" s="526"/>
      <c r="C112" s="526"/>
      <c r="D112" s="527"/>
      <c r="E112" s="515" t="s">
        <v>165</v>
      </c>
      <c r="F112" s="528"/>
      <c r="G112" s="528"/>
      <c r="H112" s="528"/>
      <c r="I112" s="528"/>
      <c r="J112" s="528"/>
      <c r="K112" s="529"/>
    </row>
    <row r="113" spans="1:11" ht="61.5" customHeight="1" x14ac:dyDescent="0.25">
      <c r="A113" s="525" t="s">
        <v>178</v>
      </c>
      <c r="B113" s="526"/>
      <c r="C113" s="526"/>
      <c r="D113" s="527"/>
      <c r="E113" s="515" t="s">
        <v>165</v>
      </c>
      <c r="F113" s="528"/>
      <c r="G113" s="528"/>
      <c r="H113" s="528"/>
      <c r="I113" s="528"/>
      <c r="J113" s="528"/>
      <c r="K113" s="529"/>
    </row>
    <row r="114" spans="1:11" ht="46.5" customHeight="1" x14ac:dyDescent="0.25">
      <c r="A114" s="530" t="s">
        <v>160</v>
      </c>
      <c r="B114" s="531"/>
      <c r="C114" s="531"/>
      <c r="D114" s="532"/>
      <c r="E114" s="515" t="s">
        <v>165</v>
      </c>
      <c r="F114" s="528"/>
      <c r="G114" s="528"/>
      <c r="H114" s="528"/>
      <c r="I114" s="528"/>
      <c r="J114" s="528"/>
      <c r="K114" s="529"/>
    </row>
    <row r="115" spans="1:11" ht="45.75" customHeight="1" thickBot="1" x14ac:dyDescent="0.3">
      <c r="A115" s="533" t="s">
        <v>179</v>
      </c>
      <c r="B115" s="534"/>
      <c r="C115" s="534"/>
      <c r="D115" s="535"/>
      <c r="E115" s="536" t="s">
        <v>165</v>
      </c>
      <c r="F115" s="537"/>
      <c r="G115" s="537"/>
      <c r="H115" s="537"/>
      <c r="I115" s="537"/>
      <c r="J115" s="537"/>
      <c r="K115" s="538"/>
    </row>
    <row r="116" spans="1:11" ht="15.75" thickBot="1" x14ac:dyDescent="0.3">
      <c r="A116" s="21"/>
      <c r="B116" s="22"/>
      <c r="C116" s="22"/>
      <c r="D116" s="22"/>
      <c r="E116" s="22"/>
      <c r="F116" s="22"/>
      <c r="G116" s="22"/>
      <c r="H116" s="22"/>
      <c r="I116" s="22"/>
      <c r="J116" s="22"/>
      <c r="K116" s="23"/>
    </row>
    <row r="117" spans="1:11" ht="19.5" thickBot="1" x14ac:dyDescent="0.35">
      <c r="A117" s="482" t="s">
        <v>166</v>
      </c>
      <c r="B117" s="483"/>
      <c r="C117" s="483"/>
      <c r="D117" s="483"/>
      <c r="E117" s="483"/>
      <c r="F117" s="483"/>
      <c r="G117" s="483"/>
      <c r="H117" s="483"/>
      <c r="I117" s="483"/>
      <c r="J117" s="483"/>
      <c r="K117" s="484"/>
    </row>
    <row r="118" spans="1:11" ht="33" customHeight="1" x14ac:dyDescent="0.25">
      <c r="A118" s="524" t="s">
        <v>472</v>
      </c>
      <c r="B118" s="472"/>
      <c r="C118" s="472"/>
      <c r="D118" s="472"/>
      <c r="E118" s="472"/>
      <c r="F118" s="472"/>
      <c r="G118" s="472"/>
      <c r="H118" s="472"/>
      <c r="I118" s="472"/>
      <c r="J118" s="472"/>
      <c r="K118" s="9" t="s">
        <v>51</v>
      </c>
    </row>
    <row r="119" spans="1:11" ht="15" customHeight="1" x14ac:dyDescent="0.25">
      <c r="A119" s="460"/>
      <c r="B119" s="461"/>
      <c r="C119" s="461"/>
      <c r="D119" s="461"/>
      <c r="E119" s="461"/>
      <c r="F119" s="461"/>
      <c r="G119" s="461"/>
      <c r="H119" s="461"/>
      <c r="I119" s="461"/>
      <c r="J119" s="461"/>
      <c r="K119" s="462"/>
    </row>
    <row r="120" spans="1:11" x14ac:dyDescent="0.25">
      <c r="A120" s="463"/>
      <c r="B120" s="464"/>
      <c r="C120" s="464"/>
      <c r="D120" s="464"/>
      <c r="E120" s="464"/>
      <c r="F120" s="464"/>
      <c r="G120" s="464"/>
      <c r="H120" s="464"/>
      <c r="I120" s="464"/>
      <c r="J120" s="464"/>
      <c r="K120" s="465"/>
    </row>
    <row r="121" spans="1:11" x14ac:dyDescent="0.25">
      <c r="A121" s="463"/>
      <c r="B121" s="464"/>
      <c r="C121" s="464"/>
      <c r="D121" s="464"/>
      <c r="E121" s="464"/>
      <c r="F121" s="464"/>
      <c r="G121" s="464"/>
      <c r="H121" s="464"/>
      <c r="I121" s="464"/>
      <c r="J121" s="464"/>
      <c r="K121" s="465"/>
    </row>
    <row r="122" spans="1:11" x14ac:dyDescent="0.25">
      <c r="A122" s="463"/>
      <c r="B122" s="464"/>
      <c r="C122" s="464"/>
      <c r="D122" s="464"/>
      <c r="E122" s="464"/>
      <c r="F122" s="464"/>
      <c r="G122" s="464"/>
      <c r="H122" s="464"/>
      <c r="I122" s="464"/>
      <c r="J122" s="464"/>
      <c r="K122" s="465"/>
    </row>
    <row r="123" spans="1:11" x14ac:dyDescent="0.25">
      <c r="A123" s="463"/>
      <c r="B123" s="464"/>
      <c r="C123" s="464"/>
      <c r="D123" s="464"/>
      <c r="E123" s="464"/>
      <c r="F123" s="464"/>
      <c r="G123" s="464"/>
      <c r="H123" s="464"/>
      <c r="I123" s="464"/>
      <c r="J123" s="464"/>
      <c r="K123" s="465"/>
    </row>
    <row r="124" spans="1:11" x14ac:dyDescent="0.25">
      <c r="A124" s="463"/>
      <c r="B124" s="464"/>
      <c r="C124" s="464"/>
      <c r="D124" s="464"/>
      <c r="E124" s="464"/>
      <c r="F124" s="464"/>
      <c r="G124" s="464"/>
      <c r="H124" s="464"/>
      <c r="I124" s="464"/>
      <c r="J124" s="464"/>
      <c r="K124" s="465"/>
    </row>
    <row r="125" spans="1:11" x14ac:dyDescent="0.25">
      <c r="A125" s="463"/>
      <c r="B125" s="464"/>
      <c r="C125" s="464"/>
      <c r="D125" s="464"/>
      <c r="E125" s="464"/>
      <c r="F125" s="464"/>
      <c r="G125" s="464"/>
      <c r="H125" s="464"/>
      <c r="I125" s="464"/>
      <c r="J125" s="464"/>
      <c r="K125" s="465"/>
    </row>
    <row r="126" spans="1:11" x14ac:dyDescent="0.25">
      <c r="A126" s="463"/>
      <c r="B126" s="464"/>
      <c r="C126" s="464"/>
      <c r="D126" s="464"/>
      <c r="E126" s="464"/>
      <c r="F126" s="464"/>
      <c r="G126" s="464"/>
      <c r="H126" s="464"/>
      <c r="I126" s="464"/>
      <c r="J126" s="464"/>
      <c r="K126" s="465"/>
    </row>
    <row r="127" spans="1:11" x14ac:dyDescent="0.25">
      <c r="A127" s="463"/>
      <c r="B127" s="464"/>
      <c r="C127" s="464"/>
      <c r="D127" s="464"/>
      <c r="E127" s="464"/>
      <c r="F127" s="464"/>
      <c r="G127" s="464"/>
      <c r="H127" s="464"/>
      <c r="I127" s="464"/>
      <c r="J127" s="464"/>
      <c r="K127" s="465"/>
    </row>
    <row r="128" spans="1:11" ht="15.75" thickBot="1" x14ac:dyDescent="0.3">
      <c r="A128" s="466"/>
      <c r="B128" s="467"/>
      <c r="C128" s="467"/>
      <c r="D128" s="467"/>
      <c r="E128" s="467"/>
      <c r="F128" s="467"/>
      <c r="G128" s="467"/>
      <c r="H128" s="467"/>
      <c r="I128" s="467"/>
      <c r="J128" s="467"/>
      <c r="K128" s="468"/>
    </row>
    <row r="129" spans="1:11" ht="15.75" thickBot="1" x14ac:dyDescent="0.3">
      <c r="A129" s="21"/>
      <c r="B129" s="22"/>
      <c r="C129" s="22"/>
      <c r="D129" s="22"/>
      <c r="E129" s="22"/>
      <c r="F129" s="22"/>
      <c r="G129" s="22"/>
      <c r="H129" s="22"/>
      <c r="I129" s="22"/>
      <c r="J129" s="22"/>
      <c r="K129" s="23"/>
    </row>
    <row r="130" spans="1:11" ht="30.75" customHeight="1" x14ac:dyDescent="0.25">
      <c r="A130" s="545" t="s">
        <v>473</v>
      </c>
      <c r="B130" s="546"/>
      <c r="C130" s="546"/>
      <c r="D130" s="546"/>
      <c r="E130" s="546"/>
      <c r="F130" s="546"/>
      <c r="G130" s="546"/>
      <c r="H130" s="546"/>
      <c r="I130" s="546"/>
      <c r="J130" s="547"/>
      <c r="K130" s="9" t="s">
        <v>51</v>
      </c>
    </row>
    <row r="131" spans="1:11" x14ac:dyDescent="0.25">
      <c r="A131" s="460"/>
      <c r="B131" s="461"/>
      <c r="C131" s="461"/>
      <c r="D131" s="461"/>
      <c r="E131" s="461"/>
      <c r="F131" s="461"/>
      <c r="G131" s="461"/>
      <c r="H131" s="461"/>
      <c r="I131" s="461"/>
      <c r="J131" s="461"/>
      <c r="K131" s="462"/>
    </row>
    <row r="132" spans="1:11" x14ac:dyDescent="0.25">
      <c r="A132" s="463"/>
      <c r="B132" s="464"/>
      <c r="C132" s="464"/>
      <c r="D132" s="464"/>
      <c r="E132" s="464"/>
      <c r="F132" s="464"/>
      <c r="G132" s="464"/>
      <c r="H132" s="464"/>
      <c r="I132" s="464"/>
      <c r="J132" s="464"/>
      <c r="K132" s="465"/>
    </row>
    <row r="133" spans="1:11" x14ac:dyDescent="0.25">
      <c r="A133" s="463"/>
      <c r="B133" s="464"/>
      <c r="C133" s="464"/>
      <c r="D133" s="464"/>
      <c r="E133" s="464"/>
      <c r="F133" s="464"/>
      <c r="G133" s="464"/>
      <c r="H133" s="464"/>
      <c r="I133" s="464"/>
      <c r="J133" s="464"/>
      <c r="K133" s="465"/>
    </row>
    <row r="134" spans="1:11" x14ac:dyDescent="0.25">
      <c r="A134" s="463"/>
      <c r="B134" s="464"/>
      <c r="C134" s="464"/>
      <c r="D134" s="464"/>
      <c r="E134" s="464"/>
      <c r="F134" s="464"/>
      <c r="G134" s="464"/>
      <c r="H134" s="464"/>
      <c r="I134" s="464"/>
      <c r="J134" s="464"/>
      <c r="K134" s="465"/>
    </row>
    <row r="135" spans="1:11" x14ac:dyDescent="0.25">
      <c r="A135" s="463"/>
      <c r="B135" s="464"/>
      <c r="C135" s="464"/>
      <c r="D135" s="464"/>
      <c r="E135" s="464"/>
      <c r="F135" s="464"/>
      <c r="G135" s="464"/>
      <c r="H135" s="464"/>
      <c r="I135" s="464"/>
      <c r="J135" s="464"/>
      <c r="K135" s="465"/>
    </row>
    <row r="136" spans="1:11" x14ac:dyDescent="0.25">
      <c r="A136" s="463"/>
      <c r="B136" s="464"/>
      <c r="C136" s="464"/>
      <c r="D136" s="464"/>
      <c r="E136" s="464"/>
      <c r="F136" s="464"/>
      <c r="G136" s="464"/>
      <c r="H136" s="464"/>
      <c r="I136" s="464"/>
      <c r="J136" s="464"/>
      <c r="K136" s="465"/>
    </row>
    <row r="137" spans="1:11" x14ac:dyDescent="0.25">
      <c r="A137" s="463"/>
      <c r="B137" s="464"/>
      <c r="C137" s="464"/>
      <c r="D137" s="464"/>
      <c r="E137" s="464"/>
      <c r="F137" s="464"/>
      <c r="G137" s="464"/>
      <c r="H137" s="464"/>
      <c r="I137" s="464"/>
      <c r="J137" s="464"/>
      <c r="K137" s="465"/>
    </row>
    <row r="138" spans="1:11" x14ac:dyDescent="0.25">
      <c r="A138" s="463"/>
      <c r="B138" s="464"/>
      <c r="C138" s="464"/>
      <c r="D138" s="464"/>
      <c r="E138" s="464"/>
      <c r="F138" s="464"/>
      <c r="G138" s="464"/>
      <c r="H138" s="464"/>
      <c r="I138" s="464"/>
      <c r="J138" s="464"/>
      <c r="K138" s="465"/>
    </row>
    <row r="139" spans="1:11" x14ac:dyDescent="0.25">
      <c r="A139" s="463"/>
      <c r="B139" s="464"/>
      <c r="C139" s="464"/>
      <c r="D139" s="464"/>
      <c r="E139" s="464"/>
      <c r="F139" s="464"/>
      <c r="G139" s="464"/>
      <c r="H139" s="464"/>
      <c r="I139" s="464"/>
      <c r="J139" s="464"/>
      <c r="K139" s="465"/>
    </row>
    <row r="140" spans="1:11" ht="15.75" thickBot="1" x14ac:dyDescent="0.3">
      <c r="A140" s="466"/>
      <c r="B140" s="467"/>
      <c r="C140" s="467"/>
      <c r="D140" s="467"/>
      <c r="E140" s="467"/>
      <c r="F140" s="467"/>
      <c r="G140" s="467"/>
      <c r="H140" s="467"/>
      <c r="I140" s="467"/>
      <c r="J140" s="467"/>
      <c r="K140" s="468"/>
    </row>
    <row r="141" spans="1:11" ht="15.75" thickBot="1" x14ac:dyDescent="0.3">
      <c r="A141" s="21"/>
      <c r="B141" s="22"/>
      <c r="C141" s="22"/>
      <c r="D141" s="22"/>
      <c r="E141" s="22"/>
      <c r="F141" s="22"/>
      <c r="G141" s="22"/>
      <c r="H141" s="22"/>
      <c r="I141" s="22"/>
      <c r="J141" s="22"/>
      <c r="K141" s="23"/>
    </row>
    <row r="142" spans="1:11" ht="18.75" x14ac:dyDescent="0.3">
      <c r="A142" s="482" t="s">
        <v>169</v>
      </c>
      <c r="B142" s="483"/>
      <c r="C142" s="483"/>
      <c r="D142" s="483"/>
      <c r="E142" s="483"/>
      <c r="F142" s="483"/>
      <c r="G142" s="483"/>
      <c r="H142" s="483"/>
      <c r="I142" s="483"/>
      <c r="J142" s="483"/>
      <c r="K142" s="484"/>
    </row>
    <row r="143" spans="1:11" x14ac:dyDescent="0.25">
      <c r="A143" s="542" t="s">
        <v>403</v>
      </c>
      <c r="B143" s="543"/>
      <c r="C143" s="543"/>
      <c r="D143" s="543"/>
      <c r="E143" s="543" t="s">
        <v>164</v>
      </c>
      <c r="F143" s="543"/>
      <c r="G143" s="543"/>
      <c r="H143" s="543"/>
      <c r="I143" s="543"/>
      <c r="J143" s="543"/>
      <c r="K143" s="544"/>
    </row>
    <row r="144" spans="1:11" ht="45" customHeight="1" x14ac:dyDescent="0.25">
      <c r="A144" s="525" t="s">
        <v>168</v>
      </c>
      <c r="B144" s="526"/>
      <c r="C144" s="526"/>
      <c r="D144" s="527"/>
      <c r="E144" s="515" t="s">
        <v>165</v>
      </c>
      <c r="F144" s="528"/>
      <c r="G144" s="528"/>
      <c r="H144" s="528"/>
      <c r="I144" s="528"/>
      <c r="J144" s="528"/>
      <c r="K144" s="529"/>
    </row>
    <row r="145" spans="1:11" ht="45" customHeight="1" thickBot="1" x14ac:dyDescent="0.3">
      <c r="A145" s="539" t="s">
        <v>170</v>
      </c>
      <c r="B145" s="540"/>
      <c r="C145" s="540"/>
      <c r="D145" s="541"/>
      <c r="E145" s="536" t="s">
        <v>165</v>
      </c>
      <c r="F145" s="537"/>
      <c r="G145" s="537"/>
      <c r="H145" s="537"/>
      <c r="I145" s="537"/>
      <c r="J145" s="537"/>
      <c r="K145" s="538"/>
    </row>
    <row r="146" spans="1:11" ht="15.75" thickBot="1" x14ac:dyDescent="0.3">
      <c r="A146" s="21"/>
      <c r="B146" s="22"/>
      <c r="C146" s="22"/>
      <c r="D146" s="22"/>
      <c r="E146" s="22"/>
      <c r="F146" s="22"/>
      <c r="G146" s="22"/>
      <c r="H146" s="22"/>
      <c r="I146" s="22"/>
      <c r="J146" s="22"/>
      <c r="K146" s="23"/>
    </row>
    <row r="147" spans="1:11" ht="19.5" thickBot="1" x14ac:dyDescent="0.35">
      <c r="A147" s="482" t="s">
        <v>171</v>
      </c>
      <c r="B147" s="483"/>
      <c r="C147" s="483"/>
      <c r="D147" s="483"/>
      <c r="E147" s="483"/>
      <c r="F147" s="483"/>
      <c r="G147" s="483"/>
      <c r="H147" s="483"/>
      <c r="I147" s="483"/>
      <c r="J147" s="483"/>
      <c r="K147" s="484"/>
    </row>
    <row r="148" spans="1:11" ht="30.75" customHeight="1" x14ac:dyDescent="0.25">
      <c r="A148" s="545" t="s">
        <v>167</v>
      </c>
      <c r="B148" s="546"/>
      <c r="C148" s="546"/>
      <c r="D148" s="546"/>
      <c r="E148" s="546"/>
      <c r="F148" s="546"/>
      <c r="G148" s="546"/>
      <c r="H148" s="546"/>
      <c r="I148" s="546"/>
      <c r="J148" s="546"/>
      <c r="K148" s="561"/>
    </row>
    <row r="149" spans="1:11" x14ac:dyDescent="0.25">
      <c r="A149" s="460"/>
      <c r="B149" s="461"/>
      <c r="C149" s="461"/>
      <c r="D149" s="461"/>
      <c r="E149" s="461"/>
      <c r="F149" s="461"/>
      <c r="G149" s="461"/>
      <c r="H149" s="461"/>
      <c r="I149" s="461"/>
      <c r="J149" s="461"/>
      <c r="K149" s="462"/>
    </row>
    <row r="150" spans="1:11" x14ac:dyDescent="0.25">
      <c r="A150" s="463"/>
      <c r="B150" s="464"/>
      <c r="C150" s="464"/>
      <c r="D150" s="464"/>
      <c r="E150" s="464"/>
      <c r="F150" s="464"/>
      <c r="G150" s="464"/>
      <c r="H150" s="464"/>
      <c r="I150" s="464"/>
      <c r="J150" s="464"/>
      <c r="K150" s="465"/>
    </row>
    <row r="151" spans="1:11" x14ac:dyDescent="0.25">
      <c r="A151" s="463"/>
      <c r="B151" s="464"/>
      <c r="C151" s="464"/>
      <c r="D151" s="464"/>
      <c r="E151" s="464"/>
      <c r="F151" s="464"/>
      <c r="G151" s="464"/>
      <c r="H151" s="464"/>
      <c r="I151" s="464"/>
      <c r="J151" s="464"/>
      <c r="K151" s="465"/>
    </row>
    <row r="152" spans="1:11" x14ac:dyDescent="0.25">
      <c r="A152" s="463"/>
      <c r="B152" s="464"/>
      <c r="C152" s="464"/>
      <c r="D152" s="464"/>
      <c r="E152" s="464"/>
      <c r="F152" s="464"/>
      <c r="G152" s="464"/>
      <c r="H152" s="464"/>
      <c r="I152" s="464"/>
      <c r="J152" s="464"/>
      <c r="K152" s="465"/>
    </row>
    <row r="153" spans="1:11" x14ac:dyDescent="0.25">
      <c r="A153" s="463"/>
      <c r="B153" s="464"/>
      <c r="C153" s="464"/>
      <c r="D153" s="464"/>
      <c r="E153" s="464"/>
      <c r="F153" s="464"/>
      <c r="G153" s="464"/>
      <c r="H153" s="464"/>
      <c r="I153" s="464"/>
      <c r="J153" s="464"/>
      <c r="K153" s="465"/>
    </row>
    <row r="154" spans="1:11" x14ac:dyDescent="0.25">
      <c r="A154" s="463"/>
      <c r="B154" s="464"/>
      <c r="C154" s="464"/>
      <c r="D154" s="464"/>
      <c r="E154" s="464"/>
      <c r="F154" s="464"/>
      <c r="G154" s="464"/>
      <c r="H154" s="464"/>
      <c r="I154" s="464"/>
      <c r="J154" s="464"/>
      <c r="K154" s="465"/>
    </row>
    <row r="155" spans="1:11" x14ac:dyDescent="0.25">
      <c r="A155" s="463"/>
      <c r="B155" s="464"/>
      <c r="C155" s="464"/>
      <c r="D155" s="464"/>
      <c r="E155" s="464"/>
      <c r="F155" s="464"/>
      <c r="G155" s="464"/>
      <c r="H155" s="464"/>
      <c r="I155" s="464"/>
      <c r="J155" s="464"/>
      <c r="K155" s="465"/>
    </row>
    <row r="156" spans="1:11" x14ac:dyDescent="0.25">
      <c r="A156" s="463"/>
      <c r="B156" s="464"/>
      <c r="C156" s="464"/>
      <c r="D156" s="464"/>
      <c r="E156" s="464"/>
      <c r="F156" s="464"/>
      <c r="G156" s="464"/>
      <c r="H156" s="464"/>
      <c r="I156" s="464"/>
      <c r="J156" s="464"/>
      <c r="K156" s="465"/>
    </row>
    <row r="157" spans="1:11" x14ac:dyDescent="0.25">
      <c r="A157" s="463"/>
      <c r="B157" s="464"/>
      <c r="C157" s="464"/>
      <c r="D157" s="464"/>
      <c r="E157" s="464"/>
      <c r="F157" s="464"/>
      <c r="G157" s="464"/>
      <c r="H157" s="464"/>
      <c r="I157" s="464"/>
      <c r="J157" s="464"/>
      <c r="K157" s="465"/>
    </row>
    <row r="158" spans="1:11" ht="15.75" thickBot="1" x14ac:dyDescent="0.3">
      <c r="A158" s="466"/>
      <c r="B158" s="467"/>
      <c r="C158" s="467"/>
      <c r="D158" s="467"/>
      <c r="E158" s="467"/>
      <c r="F158" s="467"/>
      <c r="G158" s="467"/>
      <c r="H158" s="467"/>
      <c r="I158" s="467"/>
      <c r="J158" s="467"/>
      <c r="K158" s="468"/>
    </row>
    <row r="159" spans="1:11" ht="18.75" x14ac:dyDescent="0.3">
      <c r="A159" s="24"/>
      <c r="B159" s="25"/>
      <c r="C159" s="25"/>
      <c r="D159" s="25"/>
      <c r="E159" s="25"/>
      <c r="F159" s="25"/>
      <c r="G159" s="25"/>
      <c r="H159" s="25"/>
      <c r="I159" s="25"/>
      <c r="J159" s="25"/>
      <c r="K159" s="26"/>
    </row>
    <row r="160" spans="1:11" x14ac:dyDescent="0.25">
      <c r="A160" s="518" t="s">
        <v>403</v>
      </c>
      <c r="B160" s="519"/>
      <c r="C160" s="519"/>
      <c r="D160" s="519"/>
      <c r="E160" s="520"/>
      <c r="F160" s="521" t="s">
        <v>164</v>
      </c>
      <c r="G160" s="522"/>
      <c r="H160" s="522"/>
      <c r="I160" s="522"/>
      <c r="J160" s="522"/>
      <c r="K160" s="523"/>
    </row>
    <row r="161" spans="1:11" ht="45" customHeight="1" x14ac:dyDescent="0.25">
      <c r="A161" s="512" t="s">
        <v>172</v>
      </c>
      <c r="B161" s="552" t="s">
        <v>173</v>
      </c>
      <c r="C161" s="553"/>
      <c r="D161" s="554"/>
      <c r="E161" s="293"/>
      <c r="F161" s="558" t="s">
        <v>165</v>
      </c>
      <c r="G161" s="559"/>
      <c r="H161" s="559"/>
      <c r="I161" s="559"/>
      <c r="J161" s="559"/>
      <c r="K161" s="560"/>
    </row>
    <row r="162" spans="1:11" ht="50.25" customHeight="1" x14ac:dyDescent="0.25">
      <c r="A162" s="512"/>
      <c r="B162" s="552" t="s">
        <v>174</v>
      </c>
      <c r="C162" s="553"/>
      <c r="D162" s="554"/>
      <c r="E162" s="293"/>
      <c r="F162" s="558" t="s">
        <v>165</v>
      </c>
      <c r="G162" s="559"/>
      <c r="H162" s="559"/>
      <c r="I162" s="559"/>
      <c r="J162" s="559"/>
      <c r="K162" s="560"/>
    </row>
    <row r="163" spans="1:11" ht="45.75" customHeight="1" thickBot="1" x14ac:dyDescent="0.3">
      <c r="A163" s="549" t="s">
        <v>175</v>
      </c>
      <c r="B163" s="550"/>
      <c r="C163" s="550"/>
      <c r="D163" s="551"/>
      <c r="E163" s="555" t="s">
        <v>165</v>
      </c>
      <c r="F163" s="556"/>
      <c r="G163" s="556"/>
      <c r="H163" s="556"/>
      <c r="I163" s="556"/>
      <c r="J163" s="556"/>
      <c r="K163" s="557"/>
    </row>
  </sheetData>
  <sheetProtection password="D601" sheet="1" objects="1" scenarios="1" formatRows="0" selectLockedCells="1"/>
  <mergeCells count="62">
    <mergeCell ref="A2:K2"/>
    <mergeCell ref="A163:D163"/>
    <mergeCell ref="B161:D161"/>
    <mergeCell ref="B162:D162"/>
    <mergeCell ref="E163:K163"/>
    <mergeCell ref="A147:K147"/>
    <mergeCell ref="A161:A162"/>
    <mergeCell ref="A160:E160"/>
    <mergeCell ref="F160:K160"/>
    <mergeCell ref="F161:K161"/>
    <mergeCell ref="F162:K162"/>
    <mergeCell ref="A148:K148"/>
    <mergeCell ref="A149:K158"/>
    <mergeCell ref="A142:K142"/>
    <mergeCell ref="A144:D144"/>
    <mergeCell ref="E144:K144"/>
    <mergeCell ref="A145:D145"/>
    <mergeCell ref="E145:K145"/>
    <mergeCell ref="A143:D143"/>
    <mergeCell ref="E143:K143"/>
    <mergeCell ref="A130:J130"/>
    <mergeCell ref="A131:K140"/>
    <mergeCell ref="A117:K117"/>
    <mergeCell ref="A118:J118"/>
    <mergeCell ref="A119:K128"/>
    <mergeCell ref="A112:D112"/>
    <mergeCell ref="E112:K112"/>
    <mergeCell ref="A113:D113"/>
    <mergeCell ref="E113:K113"/>
    <mergeCell ref="A114:D114"/>
    <mergeCell ref="A115:D115"/>
    <mergeCell ref="E114:K114"/>
    <mergeCell ref="E115:K115"/>
    <mergeCell ref="A107:K107"/>
    <mergeCell ref="A108:K108"/>
    <mergeCell ref="A110:B111"/>
    <mergeCell ref="C110:D110"/>
    <mergeCell ref="C111:D111"/>
    <mergeCell ref="F110:K110"/>
    <mergeCell ref="F111:K111"/>
    <mergeCell ref="A109:E109"/>
    <mergeCell ref="F109:K109"/>
    <mergeCell ref="A5:K5"/>
    <mergeCell ref="A6:K6"/>
    <mergeCell ref="A32:K32"/>
    <mergeCell ref="A7:K7"/>
    <mergeCell ref="A8:K18"/>
    <mergeCell ref="A20:K20"/>
    <mergeCell ref="A21:K30"/>
    <mergeCell ref="A33:K33"/>
    <mergeCell ref="A35:K44"/>
    <mergeCell ref="A47:K56"/>
    <mergeCell ref="A58:J58"/>
    <mergeCell ref="A46:J46"/>
    <mergeCell ref="A34:J34"/>
    <mergeCell ref="A59:K68"/>
    <mergeCell ref="A71:K80"/>
    <mergeCell ref="A82:J82"/>
    <mergeCell ref="A83:K92"/>
    <mergeCell ref="A95:K104"/>
    <mergeCell ref="A70:J70"/>
    <mergeCell ref="A94:J94"/>
  </mergeCells>
  <conditionalFormatting sqref="A131:K140">
    <cfRule type="expression" dxfId="499" priority="11">
      <formula>IF(K130="non",TRUE,FALSE)</formula>
    </cfRule>
  </conditionalFormatting>
  <conditionalFormatting sqref="P35">
    <cfRule type="expression" dxfId="498" priority="10">
      <formula>IF(P34="non",TRUE,FALSE)</formula>
    </cfRule>
  </conditionalFormatting>
  <conditionalFormatting sqref="A119:K128">
    <cfRule type="expression" dxfId="497" priority="9">
      <formula>IF(K118="non",TRUE,FALSE)</formula>
    </cfRule>
  </conditionalFormatting>
  <conditionalFormatting sqref="A47:K56">
    <cfRule type="expression" dxfId="496" priority="7">
      <formula>IF(K46="non",TRUE,FALSE)</formula>
    </cfRule>
  </conditionalFormatting>
  <conditionalFormatting sqref="A59:K68">
    <cfRule type="expression" dxfId="495" priority="6">
      <formula>IF(K58="non",TRUE,FALSE)</formula>
    </cfRule>
  </conditionalFormatting>
  <conditionalFormatting sqref="A71:K80">
    <cfRule type="expression" dxfId="494" priority="5">
      <formula>IF(K70="non",TRUE,FALSE)</formula>
    </cfRule>
  </conditionalFormatting>
  <conditionalFormatting sqref="A83:K92">
    <cfRule type="expression" dxfId="493" priority="4">
      <formula>IF(K82="non",TRUE,FALSE)</formula>
    </cfRule>
  </conditionalFormatting>
  <conditionalFormatting sqref="A95:K104">
    <cfRule type="expression" dxfId="492" priority="3">
      <formula>IF(K94="non",TRUE,FALSE)</formula>
    </cfRule>
  </conditionalFormatting>
  <conditionalFormatting sqref="A35:K44">
    <cfRule type="expression" dxfId="491" priority="2">
      <formula>IF(K34="non",TRUE,FALSE)</formula>
    </cfRule>
  </conditionalFormatting>
  <conditionalFormatting sqref="A149:K158">
    <cfRule type="expression" dxfId="490" priority="1">
      <formula>IF(K148="non",TRUE,FALSE)</formula>
    </cfRule>
  </conditionalFormatting>
  <dataValidations count="9">
    <dataValidation type="list" operator="lessThan" allowBlank="1" showInputMessage="1" showErrorMessage="1" error="Cette cellule ne peut contenir plus de 7000 caractères (espaces compris)" sqref="K130 K46 K58 K70 K82 K94 K118">
      <formula1>"oui,non"</formula1>
    </dataValidation>
    <dataValidation operator="lessThan" allowBlank="1" showInputMessage="1" showErrorMessage="1" error="Cette cellule ne peut contenir plus de 7000 caractères (espaces compris)" sqref="A82 A34 A70 A46 A58 A94 A118 A130 A148"/>
    <dataValidation type="textLength" operator="lessThan" allowBlank="1" showInputMessage="1" showErrorMessage="1" error="Cette cellule ne peut contenir plus de 1000 caractères (espaces compris)" sqref="A59:K68 A47:K56 A119:K128 A131:K140 A95:K104 A71:K80 A83:K92 A35:K44 A149:K158">
      <formula1>1000</formula1>
    </dataValidation>
    <dataValidation type="list" allowBlank="1" showInputMessage="1" showErrorMessage="1" sqref="E110 E161">
      <formula1>"oui,non"</formula1>
    </dataValidation>
    <dataValidation type="decimal" allowBlank="1" showInputMessage="1" showErrorMessage="1" error="Cette cellule doit contenir un nombre entre 0 et 100" sqref="E111">
      <formula1>0</formula1>
      <formula2>100</formula2>
    </dataValidation>
    <dataValidation type="textLength" operator="lessThan" allowBlank="1" showInputMessage="1" showErrorMessage="1" error="Cette cellule ne peut contenir plus de 500 caractères, espaces compris" sqref="E163:K163 E144:K145 E112:K115">
      <formula1>500</formula1>
    </dataValidation>
    <dataValidation type="list" allowBlank="1" showInputMessage="1" showErrorMessage="1" sqref="E162">
      <formula1>"oui,non"</formula1>
    </dataValidation>
    <dataValidation type="textLength" operator="lessThan" allowBlank="1" showInputMessage="1" showErrorMessage="1" error="cette cellule ne peut comporter plus de 10 000 caractères espaces compris" sqref="A7:A8 A20:A21 A31:K31">
      <formula1>10000</formula1>
    </dataValidation>
    <dataValidation type="list" operator="lessThan" allowBlank="1" showInputMessage="1" showErrorMessage="1" sqref="K34">
      <formula1>"oui,non"</formula1>
    </dataValidation>
  </dataValidations>
  <pageMargins left="0.25" right="0.25" top="0.75" bottom="0.75" header="0.3" footer="0.3"/>
  <pageSetup paperSize="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tabSelected="1" zoomScaleNormal="100" workbookViewId="0">
      <pane ySplit="4" topLeftCell="A240" activePane="bottomLeft" state="frozen"/>
      <selection activeCell="D64" sqref="D64"/>
      <selection pane="bottomLeft" activeCell="D250" sqref="D250:F250"/>
    </sheetView>
  </sheetViews>
  <sheetFormatPr baseColWidth="10" defaultColWidth="11.42578125" defaultRowHeight="15" x14ac:dyDescent="0.25"/>
  <cols>
    <col min="1" max="1" width="12.5703125" style="20" customWidth="1"/>
    <col min="2" max="2" width="50" style="20" customWidth="1"/>
    <col min="3" max="3" width="17.85546875" style="28" bestFit="1" customWidth="1"/>
    <col min="4" max="5" width="16.42578125" style="28" bestFit="1" customWidth="1"/>
    <col min="6" max="6" width="34.28515625" style="399" customWidth="1"/>
    <col min="7" max="7" width="11.42578125" style="20"/>
    <col min="8" max="26" width="11.42578125" style="20" customWidth="1"/>
    <col min="27" max="27" width="34.85546875" style="215" bestFit="1" customWidth="1"/>
    <col min="28" max="28" width="12.7109375" style="215" bestFit="1" customWidth="1"/>
    <col min="29" max="37" width="11.42578125" style="215"/>
    <col min="38" max="42" width="11.42578125" style="300"/>
    <col min="43" max="16384" width="11.42578125" style="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390"/>
    </row>
    <row r="10" spans="1:30" x14ac:dyDescent="0.25">
      <c r="A10" s="638" t="s">
        <v>70</v>
      </c>
      <c r="B10" s="554"/>
      <c r="C10" s="11"/>
      <c r="D10" s="11"/>
      <c r="E10" s="11"/>
      <c r="F10" s="400"/>
    </row>
    <row r="11" spans="1:30" x14ac:dyDescent="0.25">
      <c r="A11" s="638" t="s">
        <v>71</v>
      </c>
      <c r="B11" s="554"/>
      <c r="C11" s="11"/>
      <c r="D11" s="11"/>
      <c r="E11" s="11"/>
      <c r="F11" s="390"/>
    </row>
    <row r="12" spans="1:30" x14ac:dyDescent="0.25">
      <c r="A12" s="638" t="s">
        <v>371</v>
      </c>
      <c r="B12" s="554"/>
      <c r="C12" s="11"/>
      <c r="D12" s="11"/>
      <c r="E12" s="11"/>
      <c r="F12" s="390"/>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10"/>
      <c r="F35" s="167"/>
      <c r="AA35" s="215" t="s">
        <v>255</v>
      </c>
      <c r="AD35" s="215">
        <f t="shared" ref="AD35" si="7">IF(E35="oui",1,0)</f>
        <v>0</v>
      </c>
    </row>
    <row r="36" spans="1:36" x14ac:dyDescent="0.25">
      <c r="A36" s="525" t="s">
        <v>30</v>
      </c>
      <c r="B36" s="527"/>
      <c r="C36" s="40"/>
      <c r="D36" s="40"/>
      <c r="E36" s="10"/>
      <c r="F36" s="167" t="s">
        <v>99</v>
      </c>
      <c r="AA36" s="215" t="s">
        <v>255</v>
      </c>
      <c r="AD36" s="215">
        <f t="shared" ref="AD36" si="8">IF(E36="oui",1,0)</f>
        <v>0</v>
      </c>
    </row>
    <row r="37" spans="1:36" x14ac:dyDescent="0.25">
      <c r="A37" s="525" t="s">
        <v>38</v>
      </c>
      <c r="B37" s="527"/>
      <c r="C37" s="40"/>
      <c r="D37" s="40"/>
      <c r="E37" s="10"/>
      <c r="F37" s="167" t="s">
        <v>100</v>
      </c>
      <c r="AA37" s="215" t="s">
        <v>255</v>
      </c>
      <c r="AD37" s="215">
        <f t="shared" ref="AD37:AD38" si="9">IF(E37="oui",1,0)</f>
        <v>0</v>
      </c>
    </row>
    <row r="38" spans="1:36" ht="30.75" customHeight="1" thickBot="1" x14ac:dyDescent="0.3">
      <c r="A38" s="539" t="s">
        <v>33</v>
      </c>
      <c r="B38" s="541"/>
      <c r="C38" s="41"/>
      <c r="D38" s="41"/>
      <c r="E38" s="15"/>
      <c r="F38" s="212" t="s">
        <v>100</v>
      </c>
      <c r="AA38" s="215" t="s">
        <v>255</v>
      </c>
      <c r="AD38" s="215">
        <f t="shared" si="9"/>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10">D42*D$9</f>
        <v>0</v>
      </c>
      <c r="AD42" s="215">
        <f t="shared" si="10"/>
        <v>0</v>
      </c>
    </row>
    <row r="43" spans="1:36" ht="30" customHeight="1" x14ac:dyDescent="0.25">
      <c r="A43" s="626" t="s">
        <v>398</v>
      </c>
      <c r="B43" s="627"/>
      <c r="C43" s="421"/>
      <c r="D43" s="421"/>
      <c r="E43" s="421"/>
      <c r="F43" s="213"/>
      <c r="AA43" s="215" t="s">
        <v>251</v>
      </c>
      <c r="AB43" s="215">
        <f>C43*C$9</f>
        <v>0</v>
      </c>
      <c r="AC43" s="215">
        <f t="shared" si="10"/>
        <v>0</v>
      </c>
      <c r="AD43" s="215">
        <f t="shared" si="10"/>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5" t="s">
        <v>513</v>
      </c>
      <c r="C50" s="46"/>
      <c r="D50" s="46"/>
      <c r="E50" s="94"/>
      <c r="F50" s="347" t="s">
        <v>550</v>
      </c>
      <c r="AA50" s="215" t="s">
        <v>255</v>
      </c>
      <c r="AD50" s="215">
        <f t="shared" ref="AD50:AD56" si="11">IF(E50="oui",1,0)</f>
        <v>0</v>
      </c>
    </row>
    <row r="51" spans="1:30" ht="30" x14ac:dyDescent="0.25">
      <c r="A51" s="646"/>
      <c r="B51" s="236" t="s">
        <v>514</v>
      </c>
      <c r="C51" s="46"/>
      <c r="D51" s="46"/>
      <c r="E51" s="423"/>
      <c r="F51" s="391"/>
      <c r="AA51" s="215" t="s">
        <v>603</v>
      </c>
      <c r="AD51" s="215">
        <f>E51*SUM(AD17:AD29)</f>
        <v>0</v>
      </c>
    </row>
    <row r="52" spans="1:30" ht="30" x14ac:dyDescent="0.25">
      <c r="A52" s="646"/>
      <c r="B52" s="47" t="s">
        <v>515</v>
      </c>
      <c r="C52" s="46"/>
      <c r="D52" s="46"/>
      <c r="E52" s="94"/>
      <c r="F52" s="347" t="s">
        <v>550</v>
      </c>
      <c r="AA52" s="215" t="s">
        <v>255</v>
      </c>
      <c r="AD52" s="215">
        <f t="shared" si="11"/>
        <v>0</v>
      </c>
    </row>
    <row r="53" spans="1:30" ht="30" x14ac:dyDescent="0.25">
      <c r="A53" s="646"/>
      <c r="B53" s="47" t="s">
        <v>106</v>
      </c>
      <c r="C53" s="46"/>
      <c r="D53" s="46"/>
      <c r="E53" s="94"/>
      <c r="F53" s="347" t="s">
        <v>550</v>
      </c>
      <c r="AA53" s="215" t="s">
        <v>255</v>
      </c>
      <c r="AD53" s="215">
        <f t="shared" si="11"/>
        <v>0</v>
      </c>
    </row>
    <row r="54" spans="1:30" ht="30" x14ac:dyDescent="0.25">
      <c r="A54" s="646"/>
      <c r="B54" s="47" t="s">
        <v>516</v>
      </c>
      <c r="C54" s="46"/>
      <c r="D54" s="46"/>
      <c r="E54" s="94"/>
      <c r="F54" s="347" t="s">
        <v>550</v>
      </c>
      <c r="AA54" s="215" t="s">
        <v>255</v>
      </c>
      <c r="AD54" s="215">
        <f t="shared" si="11"/>
        <v>0</v>
      </c>
    </row>
    <row r="55" spans="1:30" ht="30.75" thickBot="1" x14ac:dyDescent="0.3">
      <c r="A55" s="647"/>
      <c r="B55" s="48" t="s">
        <v>547</v>
      </c>
      <c r="C55" s="49"/>
      <c r="D55" s="49"/>
      <c r="E55" s="95"/>
      <c r="F55" s="371" t="s">
        <v>550</v>
      </c>
      <c r="AA55" s="215" t="s">
        <v>255</v>
      </c>
      <c r="AD55" s="215">
        <f t="shared" si="11"/>
        <v>0</v>
      </c>
    </row>
    <row r="56" spans="1:30" ht="45.75" thickTop="1" x14ac:dyDescent="0.25">
      <c r="A56" s="648" t="s">
        <v>80</v>
      </c>
      <c r="B56" s="50" t="s">
        <v>501</v>
      </c>
      <c r="C56" s="51"/>
      <c r="D56" s="51"/>
      <c r="E56" s="234"/>
      <c r="F56" s="367" t="s">
        <v>567</v>
      </c>
      <c r="AA56" s="215" t="s">
        <v>255</v>
      </c>
      <c r="AD56" s="215">
        <f t="shared" si="11"/>
        <v>0</v>
      </c>
    </row>
    <row r="57" spans="1:30" ht="30" x14ac:dyDescent="0.25">
      <c r="A57" s="646"/>
      <c r="B57" s="232" t="s">
        <v>488</v>
      </c>
      <c r="C57" s="425"/>
      <c r="D57" s="425"/>
      <c r="E57" s="425"/>
      <c r="F57" s="347" t="s">
        <v>502</v>
      </c>
      <c r="AA57" s="215" t="s">
        <v>257</v>
      </c>
      <c r="AB57" s="215">
        <f>C57*C58</f>
        <v>0</v>
      </c>
      <c r="AC57" s="215">
        <f t="shared" ref="AC57:AD57" si="12">D57*D58</f>
        <v>0</v>
      </c>
      <c r="AD57" s="215">
        <f t="shared" si="12"/>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 si="13">IF(E59="oui",1,0)</f>
        <v>0</v>
      </c>
    </row>
    <row r="60" spans="1:30" ht="30" x14ac:dyDescent="0.25">
      <c r="A60" s="646"/>
      <c r="B60" s="322" t="s">
        <v>549</v>
      </c>
      <c r="C60" s="321"/>
      <c r="D60" s="321"/>
      <c r="E60" s="326"/>
      <c r="F60" s="347" t="s">
        <v>550</v>
      </c>
      <c r="AA60" s="215" t="s">
        <v>255</v>
      </c>
      <c r="AD60" s="215">
        <f t="shared" ref="AD60:AD67" si="14">IF(E60="oui",1,0)</f>
        <v>0</v>
      </c>
    </row>
    <row r="61" spans="1:30" ht="30.75" thickBot="1" x14ac:dyDescent="0.3">
      <c r="A61" s="647"/>
      <c r="B61" s="330" t="s">
        <v>399</v>
      </c>
      <c r="C61" s="323"/>
      <c r="D61" s="323"/>
      <c r="E61" s="328"/>
      <c r="F61" s="371" t="s">
        <v>550</v>
      </c>
      <c r="AA61" s="215" t="s">
        <v>255</v>
      </c>
      <c r="AD61" s="215">
        <f t="shared" si="14"/>
        <v>0</v>
      </c>
    </row>
    <row r="62" spans="1:30" ht="30.75" customHeight="1" thickTop="1" x14ac:dyDescent="0.25">
      <c r="A62" s="658" t="s">
        <v>489</v>
      </c>
      <c r="B62" s="659"/>
      <c r="C62" s="97"/>
      <c r="D62" s="97"/>
      <c r="E62" s="97"/>
      <c r="F62" s="347" t="s">
        <v>550</v>
      </c>
      <c r="G62" s="217"/>
      <c r="AA62" s="215" t="s">
        <v>255</v>
      </c>
      <c r="AB62" s="215">
        <f t="shared" ref="AB62:AB67" si="15">IF(C62="oui",1,0)</f>
        <v>0</v>
      </c>
      <c r="AC62" s="215">
        <f t="shared" ref="AC62:AC67" si="16">IF(D62="oui",1,0)</f>
        <v>0</v>
      </c>
      <c r="AD62" s="215">
        <f t="shared" si="14"/>
        <v>0</v>
      </c>
    </row>
    <row r="63" spans="1:30" x14ac:dyDescent="0.25">
      <c r="A63" s="724" t="s">
        <v>503</v>
      </c>
      <c r="B63" s="725"/>
      <c r="C63" s="424"/>
      <c r="D63" s="239"/>
      <c r="E63" s="239"/>
      <c r="F63" s="367" t="s">
        <v>504</v>
      </c>
      <c r="G63" s="217"/>
      <c r="AA63" s="215" t="s">
        <v>568</v>
      </c>
    </row>
    <row r="64" spans="1:30" ht="30.75" customHeight="1" x14ac:dyDescent="0.25">
      <c r="A64" s="724" t="s">
        <v>490</v>
      </c>
      <c r="B64" s="725"/>
      <c r="C64" s="97"/>
      <c r="D64" s="97"/>
      <c r="E64" s="97"/>
      <c r="F64" s="347" t="s">
        <v>550</v>
      </c>
      <c r="G64" s="217"/>
      <c r="AA64" s="215" t="s">
        <v>255</v>
      </c>
      <c r="AB64" s="215">
        <f t="shared" ref="AB64" si="17">IF(C64="oui",1,0)</f>
        <v>0</v>
      </c>
      <c r="AC64" s="215">
        <f t="shared" ref="AC64" si="18">IF(D64="oui",1,0)</f>
        <v>0</v>
      </c>
      <c r="AD64" s="215">
        <f t="shared" ref="AD64" si="19">IF(E64="oui",1,0)</f>
        <v>0</v>
      </c>
    </row>
    <row r="65" spans="1:42" x14ac:dyDescent="0.25">
      <c r="A65" s="724" t="s">
        <v>505</v>
      </c>
      <c r="B65" s="725"/>
      <c r="C65" s="239"/>
      <c r="D65" s="239"/>
      <c r="E65" s="239"/>
      <c r="F65" s="367" t="s">
        <v>504</v>
      </c>
      <c r="G65" s="217"/>
      <c r="AA65" s="215" t="s">
        <v>568</v>
      </c>
    </row>
    <row r="66" spans="1:42" ht="45" x14ac:dyDescent="0.25">
      <c r="A66" s="632" t="s">
        <v>108</v>
      </c>
      <c r="B66" s="633"/>
      <c r="C66" s="94"/>
      <c r="D66" s="94"/>
      <c r="E66" s="94"/>
      <c r="F66" s="347" t="s">
        <v>564</v>
      </c>
      <c r="AA66" s="215" t="s">
        <v>255</v>
      </c>
      <c r="AB66" s="215">
        <f t="shared" si="15"/>
        <v>0</v>
      </c>
      <c r="AC66" s="215">
        <f t="shared" si="16"/>
        <v>0</v>
      </c>
      <c r="AD66" s="215">
        <f t="shared" si="14"/>
        <v>0</v>
      </c>
    </row>
    <row r="67" spans="1:42" ht="45.75" customHeight="1" x14ac:dyDescent="0.25">
      <c r="A67" s="566" t="s">
        <v>517</v>
      </c>
      <c r="B67" s="567"/>
      <c r="C67" s="218"/>
      <c r="D67" s="218"/>
      <c r="E67" s="218"/>
      <c r="F67" s="347" t="s">
        <v>107</v>
      </c>
      <c r="AA67" s="215" t="s">
        <v>255</v>
      </c>
      <c r="AB67" s="215">
        <f t="shared" si="15"/>
        <v>0</v>
      </c>
      <c r="AC67" s="215">
        <f t="shared" si="16"/>
        <v>0</v>
      </c>
      <c r="AD67" s="215">
        <f t="shared" si="14"/>
        <v>0</v>
      </c>
    </row>
    <row r="68" spans="1:42" s="220"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57" t="s">
        <v>294</v>
      </c>
      <c r="E90" s="686" t="s">
        <v>9</v>
      </c>
      <c r="F90" s="687"/>
      <c r="AC90" s="215" t="s">
        <v>259</v>
      </c>
    </row>
    <row r="91" spans="1:29" x14ac:dyDescent="0.25">
      <c r="A91" s="632" t="s">
        <v>506</v>
      </c>
      <c r="B91" s="633"/>
      <c r="C91" s="94"/>
      <c r="D91" s="348"/>
      <c r="E91" s="693" t="s">
        <v>574</v>
      </c>
      <c r="F91" s="694"/>
      <c r="G91" s="38"/>
      <c r="AA91" s="215" t="s">
        <v>255</v>
      </c>
      <c r="AB91" s="215">
        <f t="shared" ref="AB91" si="20">IF(C91="oui",1,0)</f>
        <v>0</v>
      </c>
      <c r="AC91" s="339" t="str">
        <f ca="1">IF(ISBLANK(D91),"",TODAY()-D91)</f>
        <v/>
      </c>
    </row>
    <row r="92" spans="1:29" ht="15" customHeight="1" x14ac:dyDescent="0.25">
      <c r="A92" s="632" t="s">
        <v>111</v>
      </c>
      <c r="B92" s="633"/>
      <c r="C92" s="94"/>
      <c r="D92" s="348"/>
      <c r="E92" s="693" t="s">
        <v>573</v>
      </c>
      <c r="F92" s="694"/>
      <c r="G92" s="38"/>
      <c r="AA92" s="215" t="s">
        <v>255</v>
      </c>
      <c r="AB92" s="215">
        <f t="shared" ref="AB92" si="21">IF(C92="oui",1,0)</f>
        <v>0</v>
      </c>
      <c r="AC92" s="339" t="str">
        <f t="shared" ref="AC92:AC98" ca="1" si="22">IF(ISBLANK(D92),"",TODAY()-D92)</f>
        <v/>
      </c>
    </row>
    <row r="93" spans="1:29" ht="15" customHeight="1" x14ac:dyDescent="0.25">
      <c r="A93" s="632" t="s">
        <v>112</v>
      </c>
      <c r="B93" s="633"/>
      <c r="C93" s="94"/>
      <c r="D93" s="348"/>
      <c r="E93" s="693" t="s">
        <v>573</v>
      </c>
      <c r="F93" s="694"/>
      <c r="H93" s="38"/>
      <c r="AA93" s="215" t="s">
        <v>255</v>
      </c>
      <c r="AB93" s="215">
        <f t="shared" ref="AB93:AB98" si="23">IF(C93="oui",1,0)</f>
        <v>0</v>
      </c>
      <c r="AC93" s="339" t="str">
        <f t="shared" ca="1" si="22"/>
        <v/>
      </c>
    </row>
    <row r="94" spans="1:29" ht="15" customHeight="1" x14ac:dyDescent="0.25">
      <c r="A94" s="632" t="s">
        <v>113</v>
      </c>
      <c r="B94" s="633"/>
      <c r="C94" s="94"/>
      <c r="D94" s="348"/>
      <c r="E94" s="693" t="s">
        <v>573</v>
      </c>
      <c r="F94" s="694"/>
      <c r="H94" s="38"/>
      <c r="AA94" s="215" t="s">
        <v>255</v>
      </c>
      <c r="AB94" s="215">
        <f t="shared" si="23"/>
        <v>0</v>
      </c>
      <c r="AC94" s="339" t="str">
        <f t="shared" ca="1" si="22"/>
        <v/>
      </c>
    </row>
    <row r="95" spans="1:29" ht="15" customHeight="1" x14ac:dyDescent="0.25">
      <c r="A95" s="632" t="s">
        <v>401</v>
      </c>
      <c r="B95" s="633"/>
      <c r="C95" s="94"/>
      <c r="D95" s="321"/>
      <c r="E95" s="695"/>
      <c r="F95" s="696"/>
      <c r="H95" s="38"/>
      <c r="AB95" s="215">
        <f t="shared" si="23"/>
        <v>0</v>
      </c>
      <c r="AC95" s="339" t="str">
        <f t="shared" ca="1" si="22"/>
        <v/>
      </c>
    </row>
    <row r="96" spans="1:29" ht="15" customHeight="1" x14ac:dyDescent="0.25">
      <c r="A96" s="632" t="s">
        <v>114</v>
      </c>
      <c r="B96" s="633"/>
      <c r="C96" s="94"/>
      <c r="D96" s="348"/>
      <c r="E96" s="693" t="s">
        <v>573</v>
      </c>
      <c r="F96" s="694"/>
      <c r="H96" s="38"/>
      <c r="AA96" s="215" t="s">
        <v>255</v>
      </c>
      <c r="AB96" s="215">
        <f t="shared" si="23"/>
        <v>0</v>
      </c>
      <c r="AC96" s="339" t="str">
        <f t="shared" ca="1" si="22"/>
        <v/>
      </c>
    </row>
    <row r="97" spans="1:29" ht="15" customHeight="1" x14ac:dyDescent="0.25">
      <c r="A97" s="632" t="s">
        <v>115</v>
      </c>
      <c r="B97" s="633"/>
      <c r="C97" s="94"/>
      <c r="D97" s="348"/>
      <c r="E97" s="693" t="s">
        <v>573</v>
      </c>
      <c r="F97" s="694"/>
      <c r="H97" s="38"/>
      <c r="AA97" s="215" t="s">
        <v>255</v>
      </c>
      <c r="AB97" s="215">
        <f t="shared" si="23"/>
        <v>0</v>
      </c>
      <c r="AC97" s="339" t="str">
        <f t="shared" ca="1" si="22"/>
        <v/>
      </c>
    </row>
    <row r="98" spans="1:29" ht="15.75" customHeight="1" thickBot="1" x14ac:dyDescent="0.3">
      <c r="A98" s="654" t="s">
        <v>116</v>
      </c>
      <c r="B98" s="655"/>
      <c r="C98" s="98"/>
      <c r="D98" s="349"/>
      <c r="E98" s="693" t="s">
        <v>573</v>
      </c>
      <c r="F98" s="694"/>
      <c r="H98" s="38"/>
      <c r="AA98" s="215" t="s">
        <v>255</v>
      </c>
      <c r="AB98" s="215">
        <f t="shared" si="23"/>
        <v>0</v>
      </c>
      <c r="AC98" s="339" t="str">
        <f t="shared" ca="1" si="22"/>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99"/>
      <c r="D102" s="570"/>
      <c r="E102" s="571"/>
      <c r="F102" s="572"/>
      <c r="AA102" s="215" t="s">
        <v>255</v>
      </c>
      <c r="AB102" s="215">
        <f t="shared" ref="AB102" si="24">IF(C102="oui",1,0)</f>
        <v>0</v>
      </c>
    </row>
    <row r="103" spans="1:29" x14ac:dyDescent="0.25">
      <c r="A103" s="566" t="s">
        <v>518</v>
      </c>
      <c r="B103" s="567"/>
      <c r="C103" s="222"/>
      <c r="D103" s="732"/>
      <c r="E103" s="733"/>
      <c r="F103" s="734"/>
      <c r="G103" s="217"/>
      <c r="AA103" s="215" t="s">
        <v>568</v>
      </c>
    </row>
    <row r="104" spans="1:29" ht="30.75" customHeight="1" thickBot="1" x14ac:dyDescent="0.3">
      <c r="A104" s="671" t="s">
        <v>119</v>
      </c>
      <c r="B104" s="672"/>
      <c r="C104" s="100"/>
      <c r="D104" s="688"/>
      <c r="E104" s="689"/>
      <c r="F104" s="690"/>
      <c r="AA104" s="215" t="s">
        <v>255</v>
      </c>
      <c r="AB104" s="215">
        <f t="shared" ref="AB104" si="25">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60"/>
      <c r="D107" s="685" t="s">
        <v>9</v>
      </c>
      <c r="E107" s="686"/>
      <c r="F107" s="687"/>
    </row>
    <row r="108" spans="1:29" ht="15" customHeight="1" x14ac:dyDescent="0.25">
      <c r="A108" s="660" t="s">
        <v>551</v>
      </c>
      <c r="B108" s="661"/>
      <c r="C108" s="101"/>
      <c r="D108" s="740" t="s">
        <v>600</v>
      </c>
      <c r="E108" s="741"/>
      <c r="F108" s="742"/>
      <c r="AA108" s="215" t="s">
        <v>255</v>
      </c>
      <c r="AB108" s="215">
        <f t="shared" ref="AB108" si="26">IF(C108="oui",1,0)</f>
        <v>0</v>
      </c>
    </row>
    <row r="109" spans="1:29" ht="15" customHeight="1" x14ac:dyDescent="0.25">
      <c r="A109" s="660" t="s">
        <v>120</v>
      </c>
      <c r="B109" s="661"/>
      <c r="C109" s="101"/>
      <c r="D109" s="740"/>
      <c r="E109" s="741"/>
      <c r="F109" s="742"/>
      <c r="AA109" s="215" t="s">
        <v>255</v>
      </c>
      <c r="AB109" s="215">
        <f t="shared" ref="AB109:AB111" si="27">IF(C109="oui",1,0)</f>
        <v>0</v>
      </c>
    </row>
    <row r="110" spans="1:29" ht="44.25" customHeight="1" x14ac:dyDescent="0.25">
      <c r="A110" s="660" t="s">
        <v>553</v>
      </c>
      <c r="B110" s="661"/>
      <c r="C110" s="101"/>
      <c r="D110" s="740" t="s">
        <v>507</v>
      </c>
      <c r="E110" s="741"/>
      <c r="F110" s="742"/>
      <c r="AA110" s="215" t="s">
        <v>255</v>
      </c>
      <c r="AB110" s="215">
        <f t="shared" si="27"/>
        <v>0</v>
      </c>
    </row>
    <row r="111" spans="1:29" ht="69.75" customHeight="1" thickBot="1" x14ac:dyDescent="0.3">
      <c r="A111" s="662" t="s">
        <v>552</v>
      </c>
      <c r="B111" s="663"/>
      <c r="C111" s="102"/>
      <c r="D111" s="743" t="s">
        <v>122</v>
      </c>
      <c r="E111" s="744"/>
      <c r="F111" s="745"/>
      <c r="AA111" s="215" t="s">
        <v>255</v>
      </c>
      <c r="AB111" s="215">
        <f t="shared" si="27"/>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226"/>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28">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64" t="s">
        <v>6</v>
      </c>
      <c r="D139" s="64" t="s">
        <v>7</v>
      </c>
      <c r="E139" s="64" t="s">
        <v>8</v>
      </c>
      <c r="F139" s="84" t="s">
        <v>9</v>
      </c>
    </row>
    <row r="140" spans="1:27" x14ac:dyDescent="0.25">
      <c r="A140" s="626" t="s">
        <v>77</v>
      </c>
      <c r="B140" s="627"/>
      <c r="C140" s="13"/>
      <c r="D140" s="13"/>
      <c r="E140" s="13"/>
      <c r="F140" s="167" t="s">
        <v>124</v>
      </c>
      <c r="AA140" s="215" t="s">
        <v>568</v>
      </c>
    </row>
    <row r="141" spans="1:27" x14ac:dyDescent="0.25">
      <c r="A141" s="626" t="s">
        <v>369</v>
      </c>
      <c r="B141" s="627"/>
      <c r="C141" s="10"/>
      <c r="D141" s="10"/>
      <c r="E141" s="10"/>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10"/>
      <c r="D143" s="10"/>
      <c r="E143" s="10"/>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 si="29">IF(C149="oui",1,0)</f>
        <v>0</v>
      </c>
    </row>
    <row r="150" spans="1:28" x14ac:dyDescent="0.25">
      <c r="A150" s="667" t="s">
        <v>128</v>
      </c>
      <c r="B150" s="66" t="s">
        <v>10</v>
      </c>
      <c r="C150" s="101"/>
      <c r="D150" s="515"/>
      <c r="E150" s="516"/>
      <c r="F150" s="517"/>
      <c r="AA150" s="215" t="s">
        <v>255</v>
      </c>
      <c r="AB150" s="215">
        <f t="shared" ref="AB150" si="30">IF(C150="oui",1,0)</f>
        <v>0</v>
      </c>
    </row>
    <row r="151" spans="1:28" x14ac:dyDescent="0.25">
      <c r="A151" s="667"/>
      <c r="B151" s="66" t="s">
        <v>11</v>
      </c>
      <c r="C151" s="101"/>
      <c r="D151" s="515"/>
      <c r="E151" s="516"/>
      <c r="F151" s="517"/>
      <c r="AA151" s="215" t="s">
        <v>255</v>
      </c>
      <c r="AB151" s="215">
        <f t="shared" ref="AB151:AB161" si="31">IF(C151="oui",1,0)</f>
        <v>0</v>
      </c>
    </row>
    <row r="152" spans="1:28" x14ac:dyDescent="0.25">
      <c r="A152" s="667"/>
      <c r="B152" s="66" t="s">
        <v>12</v>
      </c>
      <c r="C152" s="101"/>
      <c r="D152" s="515"/>
      <c r="E152" s="516"/>
      <c r="F152" s="517"/>
      <c r="AA152" s="215" t="s">
        <v>255</v>
      </c>
      <c r="AB152" s="215">
        <f t="shared" si="31"/>
        <v>0</v>
      </c>
    </row>
    <row r="153" spans="1:28" x14ac:dyDescent="0.25">
      <c r="A153" s="667"/>
      <c r="B153" s="66" t="s">
        <v>13</v>
      </c>
      <c r="C153" s="101"/>
      <c r="D153" s="515"/>
      <c r="E153" s="516"/>
      <c r="F153" s="517"/>
      <c r="AA153" s="215" t="s">
        <v>255</v>
      </c>
      <c r="AB153" s="215">
        <f t="shared" si="31"/>
        <v>0</v>
      </c>
    </row>
    <row r="154" spans="1:28" x14ac:dyDescent="0.25">
      <c r="A154" s="667"/>
      <c r="B154" s="66" t="s">
        <v>14</v>
      </c>
      <c r="C154" s="101"/>
      <c r="D154" s="515"/>
      <c r="E154" s="516"/>
      <c r="F154" s="517"/>
      <c r="AA154" s="215" t="s">
        <v>255</v>
      </c>
      <c r="AB154" s="215">
        <f t="shared" si="31"/>
        <v>0</v>
      </c>
    </row>
    <row r="155" spans="1:28" x14ac:dyDescent="0.25">
      <c r="A155" s="712"/>
      <c r="B155" s="223" t="s">
        <v>15</v>
      </c>
      <c r="C155" s="101"/>
      <c r="D155" s="515"/>
      <c r="E155" s="516"/>
      <c r="F155" s="517"/>
      <c r="AA155" s="215" t="s">
        <v>255</v>
      </c>
      <c r="AB155" s="215">
        <f t="shared" ref="AB155" si="32">IF(C155="oui",1,0)</f>
        <v>0</v>
      </c>
    </row>
    <row r="156" spans="1:28" ht="15.75" thickBot="1" x14ac:dyDescent="0.3">
      <c r="A156" s="713"/>
      <c r="B156" s="67" t="s">
        <v>493</v>
      </c>
      <c r="C156" s="103"/>
      <c r="D156" s="718"/>
      <c r="E156" s="719"/>
      <c r="F156" s="720"/>
      <c r="AA156" s="215" t="s">
        <v>255</v>
      </c>
      <c r="AB156" s="215">
        <f t="shared" si="31"/>
        <v>0</v>
      </c>
    </row>
    <row r="157" spans="1:28" ht="15.75" thickTop="1" x14ac:dyDescent="0.25">
      <c r="A157" s="648" t="s">
        <v>16</v>
      </c>
      <c r="B157" s="68" t="s">
        <v>17</v>
      </c>
      <c r="C157" s="104"/>
      <c r="D157" s="721"/>
      <c r="E157" s="722"/>
      <c r="F157" s="723"/>
      <c r="AA157" s="215" t="s">
        <v>255</v>
      </c>
      <c r="AB157" s="215">
        <f t="shared" si="31"/>
        <v>0</v>
      </c>
    </row>
    <row r="158" spans="1:28" x14ac:dyDescent="0.25">
      <c r="A158" s="646"/>
      <c r="B158" s="66" t="s">
        <v>494</v>
      </c>
      <c r="C158" s="10"/>
      <c r="D158" s="515"/>
      <c r="E158" s="516"/>
      <c r="F158" s="517"/>
      <c r="AA158" s="215" t="s">
        <v>255</v>
      </c>
      <c r="AB158" s="215">
        <f t="shared" si="31"/>
        <v>0</v>
      </c>
    </row>
    <row r="159" spans="1:28" x14ac:dyDescent="0.25">
      <c r="A159" s="646"/>
      <c r="B159" s="223" t="s">
        <v>19</v>
      </c>
      <c r="C159" s="10"/>
      <c r="D159" s="515"/>
      <c r="E159" s="516"/>
      <c r="F159" s="517"/>
      <c r="AA159" s="215" t="s">
        <v>255</v>
      </c>
      <c r="AB159" s="215">
        <f t="shared" ref="AB159:AB160" si="33">IF(C159="oui",1,0)</f>
        <v>0</v>
      </c>
    </row>
    <row r="160" spans="1:28" x14ac:dyDescent="0.25">
      <c r="A160" s="646"/>
      <c r="B160" s="223" t="s">
        <v>520</v>
      </c>
      <c r="C160" s="10"/>
      <c r="D160" s="515"/>
      <c r="E160" s="516"/>
      <c r="F160" s="517"/>
      <c r="AA160" s="215" t="s">
        <v>255</v>
      </c>
      <c r="AB160" s="215">
        <f t="shared" si="33"/>
        <v>0</v>
      </c>
    </row>
    <row r="161" spans="1:42" ht="15.75" thickBot="1" x14ac:dyDescent="0.3">
      <c r="A161" s="711"/>
      <c r="B161" s="69" t="s">
        <v>495</v>
      </c>
      <c r="C161" s="15"/>
      <c r="D161" s="536"/>
      <c r="E161" s="590"/>
      <c r="F161" s="591"/>
      <c r="AA161" s="215" t="s">
        <v>255</v>
      </c>
      <c r="AB161" s="215">
        <f t="shared" si="31"/>
        <v>0</v>
      </c>
    </row>
    <row r="162" spans="1:42" x14ac:dyDescent="0.25">
      <c r="A162" s="21"/>
      <c r="B162" s="42"/>
      <c r="C162" s="70"/>
      <c r="D162" s="35"/>
      <c r="E162" s="35"/>
      <c r="F162" s="402"/>
    </row>
    <row r="163" spans="1:42" ht="18.75" x14ac:dyDescent="0.25">
      <c r="A163" s="606" t="s">
        <v>411</v>
      </c>
      <c r="B163" s="607"/>
      <c r="C163" s="607"/>
      <c r="D163" s="607"/>
      <c r="E163" s="607"/>
      <c r="F163" s="608"/>
      <c r="K163" s="163"/>
      <c r="L163" s="163"/>
      <c r="M163" s="163"/>
    </row>
    <row r="164" spans="1:42" x14ac:dyDescent="0.25">
      <c r="A164" s="564"/>
      <c r="B164" s="565"/>
      <c r="C164" s="71" t="s">
        <v>6</v>
      </c>
      <c r="D164" s="71" t="s">
        <v>7</v>
      </c>
      <c r="E164" s="71" t="s">
        <v>8</v>
      </c>
      <c r="F164" s="346" t="s">
        <v>9</v>
      </c>
      <c r="K164" s="163"/>
      <c r="L164" s="163"/>
      <c r="M164" s="163"/>
    </row>
    <row r="165" spans="1:42" s="73" customFormat="1" x14ac:dyDescent="0.25">
      <c r="A165" s="616" t="s">
        <v>426</v>
      </c>
      <c r="B165" s="617"/>
      <c r="C165" s="105"/>
      <c r="D165" s="105"/>
      <c r="E165" s="105"/>
      <c r="F165" s="185" t="s">
        <v>379</v>
      </c>
      <c r="G165" s="20"/>
      <c r="H165" s="20"/>
      <c r="I165" s="20"/>
      <c r="J165" s="20"/>
      <c r="K165" s="163"/>
      <c r="L165" s="163"/>
      <c r="M165" s="163"/>
      <c r="N165" s="20"/>
      <c r="O165" s="20"/>
      <c r="P165" s="20"/>
      <c r="Q165" s="20"/>
      <c r="R165" s="20"/>
      <c r="S165" s="20"/>
      <c r="T165" s="20"/>
      <c r="U165" s="20"/>
      <c r="V165" s="20"/>
      <c r="W165" s="20"/>
      <c r="X165" s="20"/>
      <c r="Y165" s="20"/>
      <c r="Z165" s="20"/>
      <c r="AA165" s="215"/>
      <c r="AB165" s="215"/>
      <c r="AC165" s="215"/>
      <c r="AD165" s="215"/>
      <c r="AE165" s="215"/>
      <c r="AF165" s="215"/>
      <c r="AG165" s="215"/>
      <c r="AH165" s="215"/>
      <c r="AI165" s="215"/>
      <c r="AJ165" s="215"/>
      <c r="AK165" s="215"/>
      <c r="AL165" s="215"/>
      <c r="AM165" s="215"/>
      <c r="AN165" s="215"/>
      <c r="AO165" s="215"/>
      <c r="AP165" s="215"/>
    </row>
    <row r="166" spans="1:42" s="73" customFormat="1" ht="32.25" customHeight="1" x14ac:dyDescent="0.25">
      <c r="A166" s="612" t="s">
        <v>378</v>
      </c>
      <c r="B166" s="613"/>
      <c r="C166" s="426" t="e">
        <f>(C165/C190)*365</f>
        <v>#DIV/0!</v>
      </c>
      <c r="D166" s="426" t="e">
        <f t="shared" ref="D166:E166" si="34">(D165/D190)*365</f>
        <v>#DIV/0!</v>
      </c>
      <c r="E166" s="426" t="e">
        <f t="shared" si="34"/>
        <v>#DIV/0!</v>
      </c>
      <c r="F166" s="186" t="s">
        <v>428</v>
      </c>
      <c r="G166" s="20"/>
      <c r="H166" s="20"/>
      <c r="I166" s="20"/>
      <c r="J166" s="20"/>
      <c r="K166" s="20"/>
      <c r="L166" s="20"/>
      <c r="M166" s="20"/>
      <c r="N166" s="20"/>
      <c r="O166" s="20"/>
      <c r="P166" s="20"/>
      <c r="Q166" s="20"/>
      <c r="R166" s="20"/>
      <c r="S166" s="20"/>
      <c r="T166" s="20"/>
      <c r="U166" s="20"/>
      <c r="V166" s="20"/>
      <c r="W166" s="20"/>
      <c r="X166" s="20"/>
      <c r="Y166" s="20"/>
      <c r="Z166" s="20"/>
      <c r="AA166" s="215"/>
      <c r="AB166" s="215"/>
      <c r="AC166" s="215"/>
      <c r="AD166" s="215"/>
      <c r="AE166" s="215"/>
      <c r="AF166" s="215"/>
      <c r="AG166" s="215"/>
      <c r="AH166" s="215"/>
      <c r="AI166" s="215"/>
      <c r="AJ166" s="215"/>
      <c r="AK166" s="215"/>
      <c r="AL166" s="215"/>
      <c r="AM166" s="215"/>
      <c r="AN166" s="215"/>
      <c r="AO166" s="215"/>
      <c r="AP166" s="215"/>
    </row>
    <row r="167" spans="1:42" s="73" customFormat="1" ht="30" x14ac:dyDescent="0.25">
      <c r="A167" s="575" t="s">
        <v>427</v>
      </c>
      <c r="B167" s="576"/>
      <c r="C167" s="74"/>
      <c r="D167" s="105"/>
      <c r="E167" s="105"/>
      <c r="F167" s="187" t="s">
        <v>430</v>
      </c>
      <c r="G167" s="20"/>
      <c r="H167" s="20"/>
      <c r="I167" s="20"/>
      <c r="J167" s="20"/>
      <c r="K167" s="20"/>
      <c r="L167" s="20"/>
      <c r="M167" s="20"/>
      <c r="N167" s="20"/>
      <c r="O167" s="20"/>
      <c r="P167" s="20"/>
      <c r="Q167" s="20"/>
      <c r="R167" s="20"/>
      <c r="S167" s="20"/>
      <c r="T167" s="20"/>
      <c r="U167" s="20"/>
      <c r="V167" s="20"/>
      <c r="W167" s="20"/>
      <c r="X167" s="20"/>
      <c r="Y167" s="20"/>
      <c r="Z167" s="20"/>
      <c r="AA167" s="215"/>
      <c r="AB167" s="215"/>
      <c r="AC167" s="215"/>
      <c r="AD167" s="215"/>
      <c r="AE167" s="215"/>
      <c r="AF167" s="215"/>
      <c r="AG167" s="215"/>
      <c r="AH167" s="215"/>
      <c r="AI167" s="215"/>
      <c r="AJ167" s="215"/>
      <c r="AK167" s="215"/>
      <c r="AL167" s="215"/>
      <c r="AM167" s="215"/>
      <c r="AN167" s="215"/>
      <c r="AO167" s="215"/>
      <c r="AP167" s="215"/>
    </row>
    <row r="168" spans="1:42" s="73" customFormat="1" ht="30" x14ac:dyDescent="0.25">
      <c r="A168" s="575" t="s">
        <v>429</v>
      </c>
      <c r="B168" s="576"/>
      <c r="C168" s="74"/>
      <c r="D168" s="105"/>
      <c r="E168" s="105"/>
      <c r="F168" s="187" t="s">
        <v>431</v>
      </c>
      <c r="G168" s="20"/>
      <c r="H168" s="20"/>
      <c r="I168" s="20"/>
      <c r="J168" s="20"/>
      <c r="K168" s="20"/>
      <c r="L168" s="20"/>
      <c r="M168" s="20"/>
      <c r="N168" s="20"/>
      <c r="O168" s="20"/>
      <c r="P168" s="20"/>
      <c r="Q168" s="20"/>
      <c r="R168" s="20"/>
      <c r="S168" s="20"/>
      <c r="T168" s="20"/>
      <c r="U168" s="20"/>
      <c r="V168" s="20"/>
      <c r="W168" s="20"/>
      <c r="X168" s="20"/>
      <c r="Y168" s="20"/>
      <c r="Z168" s="20"/>
      <c r="AA168" s="215"/>
      <c r="AB168" s="215"/>
      <c r="AC168" s="215"/>
      <c r="AD168" s="215"/>
      <c r="AE168" s="215"/>
      <c r="AF168" s="215"/>
      <c r="AG168" s="215"/>
      <c r="AH168" s="215"/>
      <c r="AI168" s="215"/>
      <c r="AJ168" s="215"/>
      <c r="AK168" s="215"/>
      <c r="AL168" s="215"/>
      <c r="AM168" s="215"/>
      <c r="AN168" s="215"/>
      <c r="AO168" s="215"/>
      <c r="AP168" s="215"/>
    </row>
    <row r="169" spans="1:42" s="73" customFormat="1" ht="30" x14ac:dyDescent="0.25">
      <c r="A169" s="575" t="s">
        <v>412</v>
      </c>
      <c r="B169" s="576"/>
      <c r="C169" s="74"/>
      <c r="D169" s="105"/>
      <c r="E169" s="105"/>
      <c r="F169" s="187" t="s">
        <v>432</v>
      </c>
      <c r="G169" s="20"/>
      <c r="H169" s="20"/>
      <c r="I169" s="20"/>
      <c r="J169" s="20"/>
      <c r="K169" s="20"/>
      <c r="L169" s="20"/>
      <c r="M169" s="20"/>
      <c r="N169" s="20"/>
      <c r="O169" s="20"/>
      <c r="P169" s="20"/>
      <c r="Q169" s="20"/>
      <c r="R169" s="20"/>
      <c r="S169" s="20"/>
      <c r="T169" s="20"/>
      <c r="U169" s="20"/>
      <c r="V169" s="20"/>
      <c r="W169" s="20"/>
      <c r="X169" s="20"/>
      <c r="Y169" s="20"/>
      <c r="Z169" s="20"/>
      <c r="AA169" s="215"/>
      <c r="AB169" s="215"/>
      <c r="AC169" s="215"/>
      <c r="AD169" s="215"/>
      <c r="AE169" s="215"/>
      <c r="AF169" s="215"/>
      <c r="AG169" s="215"/>
      <c r="AH169" s="215"/>
      <c r="AI169" s="215"/>
      <c r="AJ169" s="215"/>
      <c r="AK169" s="215"/>
      <c r="AL169" s="215"/>
      <c r="AM169" s="215"/>
      <c r="AN169" s="215"/>
      <c r="AO169" s="215"/>
      <c r="AP169" s="215"/>
    </row>
    <row r="170" spans="1:42" s="73" customFormat="1" ht="30" x14ac:dyDescent="0.25">
      <c r="A170" s="575" t="s">
        <v>413</v>
      </c>
      <c r="B170" s="576"/>
      <c r="C170" s="74"/>
      <c r="D170" s="105"/>
      <c r="E170" s="105"/>
      <c r="F170" s="187" t="s">
        <v>433</v>
      </c>
      <c r="G170" s="20"/>
      <c r="H170" s="20"/>
      <c r="I170" s="20"/>
      <c r="J170" s="20"/>
      <c r="K170" s="20"/>
      <c r="L170" s="20"/>
      <c r="M170" s="20"/>
      <c r="N170" s="20"/>
      <c r="O170" s="20"/>
      <c r="P170" s="20"/>
      <c r="Q170" s="20"/>
      <c r="R170" s="20"/>
      <c r="S170" s="20"/>
      <c r="T170" s="20"/>
      <c r="U170" s="20"/>
      <c r="V170" s="20"/>
      <c r="W170" s="20"/>
      <c r="X170" s="20"/>
      <c r="Y170" s="20"/>
      <c r="Z170" s="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74"/>
      <c r="D171" s="105"/>
      <c r="E171" s="105"/>
      <c r="F171" s="187" t="s">
        <v>434</v>
      </c>
    </row>
    <row r="172" spans="1:42" s="75" customFormat="1" ht="45" x14ac:dyDescent="0.25">
      <c r="A172" s="575" t="s">
        <v>415</v>
      </c>
      <c r="B172" s="576"/>
      <c r="C172" s="74"/>
      <c r="D172" s="105"/>
      <c r="E172" s="105"/>
      <c r="F172" s="187" t="s">
        <v>437</v>
      </c>
      <c r="G172" s="20"/>
      <c r="H172" s="20"/>
      <c r="I172" s="20"/>
      <c r="J172" s="20"/>
      <c r="K172" s="20"/>
      <c r="L172" s="20"/>
      <c r="M172" s="20"/>
      <c r="N172" s="20"/>
      <c r="O172" s="20"/>
      <c r="P172" s="20"/>
      <c r="Q172" s="20"/>
      <c r="R172" s="20"/>
      <c r="S172" s="20"/>
      <c r="T172" s="20"/>
      <c r="U172" s="20"/>
      <c r="V172" s="20"/>
      <c r="W172" s="20"/>
      <c r="X172" s="20"/>
      <c r="Y172" s="20"/>
      <c r="Z172" s="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74"/>
      <c r="D173" s="105"/>
      <c r="E173" s="105"/>
      <c r="F173" s="187" t="s">
        <v>435</v>
      </c>
      <c r="G173" s="20"/>
      <c r="H173" s="20"/>
      <c r="I173" s="20"/>
      <c r="J173" s="20"/>
      <c r="K173" s="20"/>
      <c r="L173" s="20"/>
      <c r="M173" s="20"/>
      <c r="N173" s="20"/>
      <c r="O173" s="20"/>
      <c r="P173" s="20"/>
      <c r="Q173" s="20"/>
      <c r="R173" s="20"/>
      <c r="S173" s="20"/>
      <c r="T173" s="20"/>
      <c r="U173" s="20"/>
      <c r="V173" s="20"/>
      <c r="W173" s="20"/>
      <c r="X173" s="20"/>
      <c r="Y173" s="20"/>
      <c r="Z173" s="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74"/>
      <c r="D174" s="105"/>
      <c r="E174" s="105"/>
      <c r="F174" s="187" t="s">
        <v>436</v>
      </c>
      <c r="G174" s="20"/>
      <c r="H174" s="20"/>
      <c r="I174" s="20"/>
      <c r="J174" s="20"/>
      <c r="K174" s="20"/>
      <c r="L174" s="20"/>
      <c r="M174" s="20"/>
      <c r="N174" s="20"/>
      <c r="O174" s="20"/>
      <c r="P174" s="20"/>
      <c r="Q174" s="20"/>
      <c r="R174" s="20"/>
      <c r="S174" s="20"/>
      <c r="T174" s="20"/>
      <c r="U174" s="20"/>
      <c r="V174" s="20"/>
      <c r="W174" s="20"/>
      <c r="X174" s="20"/>
      <c r="Y174" s="20"/>
      <c r="Z174" s="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20"/>
      <c r="H175" s="20"/>
      <c r="I175" s="20"/>
      <c r="J175" s="20"/>
      <c r="K175" s="20"/>
      <c r="L175" s="20"/>
      <c r="M175" s="20"/>
      <c r="N175" s="20"/>
      <c r="O175" s="20"/>
      <c r="P175" s="20"/>
      <c r="Q175" s="20"/>
      <c r="R175" s="20"/>
      <c r="S175" s="20"/>
      <c r="T175" s="20"/>
      <c r="U175" s="20"/>
      <c r="V175" s="20"/>
      <c r="W175" s="20"/>
      <c r="X175" s="20"/>
      <c r="Y175" s="20"/>
      <c r="Z175" s="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73" customFormat="1" ht="90" x14ac:dyDescent="0.25">
      <c r="A177" s="575" t="s">
        <v>380</v>
      </c>
      <c r="B177" s="576"/>
      <c r="C177" s="433"/>
      <c r="D177" s="433"/>
      <c r="E177" s="433"/>
      <c r="F177" s="187" t="s">
        <v>438</v>
      </c>
      <c r="G177" s="20"/>
      <c r="H177" s="20"/>
      <c r="I177" s="20"/>
      <c r="J177" s="20"/>
      <c r="K177" s="20"/>
      <c r="L177" s="20"/>
      <c r="M177" s="20"/>
      <c r="N177" s="20"/>
      <c r="O177" s="20"/>
      <c r="P177" s="20"/>
      <c r="Q177" s="20"/>
      <c r="R177" s="20"/>
      <c r="S177" s="20"/>
      <c r="T177" s="20"/>
      <c r="U177" s="20"/>
      <c r="V177" s="20"/>
      <c r="W177" s="20"/>
      <c r="X177" s="20"/>
      <c r="Y177" s="20"/>
      <c r="Z177" s="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20"/>
      <c r="H178" s="20"/>
      <c r="I178" s="20"/>
      <c r="J178" s="20"/>
      <c r="K178" s="20"/>
      <c r="L178" s="20"/>
      <c r="M178" s="20"/>
      <c r="N178" s="20"/>
      <c r="O178" s="20"/>
      <c r="P178" s="20"/>
      <c r="Q178" s="20"/>
      <c r="R178" s="20"/>
      <c r="S178" s="20"/>
      <c r="T178" s="20"/>
      <c r="U178" s="20"/>
      <c r="V178" s="20"/>
      <c r="W178" s="20"/>
      <c r="X178" s="20"/>
      <c r="Y178" s="20"/>
      <c r="Z178" s="20"/>
      <c r="AA178" s="215"/>
      <c r="AB178" s="215"/>
      <c r="AC178" s="215"/>
      <c r="AD178" s="215"/>
      <c r="AE178" s="216"/>
      <c r="AF178" s="216"/>
      <c r="AG178" s="216"/>
      <c r="AH178" s="216"/>
      <c r="AI178" s="216"/>
      <c r="AJ178" s="216"/>
      <c r="AK178" s="216"/>
      <c r="AL178" s="216"/>
      <c r="AM178" s="216"/>
      <c r="AN178" s="216"/>
      <c r="AO178" s="216"/>
      <c r="AP178" s="216"/>
    </row>
    <row r="179" spans="1:42" s="73" customFormat="1" x14ac:dyDescent="0.25">
      <c r="A179" s="616" t="s">
        <v>419</v>
      </c>
      <c r="B179" s="617"/>
      <c r="C179" s="105"/>
      <c r="D179" s="105"/>
      <c r="E179" s="105"/>
      <c r="F179" s="185" t="s">
        <v>379</v>
      </c>
      <c r="G179" s="20"/>
      <c r="H179" s="20"/>
      <c r="I179" s="20"/>
      <c r="J179" s="20"/>
      <c r="K179" s="20"/>
      <c r="L179" s="20"/>
      <c r="M179" s="20"/>
      <c r="N179" s="20"/>
      <c r="O179" s="20"/>
      <c r="P179" s="20"/>
      <c r="Q179" s="20"/>
      <c r="R179" s="20"/>
      <c r="S179" s="20"/>
      <c r="T179" s="20"/>
      <c r="U179" s="20"/>
      <c r="V179" s="20"/>
      <c r="W179" s="20"/>
      <c r="X179" s="20"/>
      <c r="Y179" s="20"/>
      <c r="Z179" s="20"/>
      <c r="AA179" s="215"/>
      <c r="AB179" s="215"/>
      <c r="AC179" s="215"/>
      <c r="AD179" s="215"/>
      <c r="AE179" s="215"/>
      <c r="AF179" s="215"/>
      <c r="AG179" s="215"/>
      <c r="AH179" s="215"/>
      <c r="AI179" s="215"/>
      <c r="AJ179" s="215"/>
      <c r="AK179" s="215"/>
      <c r="AL179" s="215"/>
      <c r="AM179" s="215"/>
      <c r="AN179" s="215"/>
      <c r="AO179" s="215"/>
      <c r="AP179" s="215"/>
    </row>
    <row r="180" spans="1:42" s="73" customFormat="1" ht="30" x14ac:dyDescent="0.25">
      <c r="A180" s="714" t="s">
        <v>382</v>
      </c>
      <c r="B180" s="715"/>
      <c r="C180" s="427" t="e">
        <f>(C179/C190)*365</f>
        <v>#DIV/0!</v>
      </c>
      <c r="D180" s="427" t="e">
        <f t="shared" ref="D180:E180" si="35">(D179/D190)*365</f>
        <v>#DIV/0!</v>
      </c>
      <c r="E180" s="427" t="e">
        <f t="shared" si="35"/>
        <v>#DIV/0!</v>
      </c>
      <c r="F180" s="107" t="s">
        <v>418</v>
      </c>
      <c r="G180" s="20"/>
      <c r="H180" s="20"/>
      <c r="I180" s="20"/>
      <c r="J180" s="20"/>
      <c r="K180" s="20"/>
      <c r="L180" s="20"/>
      <c r="M180" s="20"/>
      <c r="N180" s="20"/>
      <c r="O180" s="20"/>
      <c r="P180" s="20"/>
      <c r="Q180" s="20"/>
      <c r="R180" s="20"/>
      <c r="S180" s="20"/>
      <c r="T180" s="20"/>
      <c r="U180" s="20"/>
      <c r="V180" s="20"/>
      <c r="W180" s="20"/>
      <c r="X180" s="20"/>
      <c r="Y180" s="20"/>
      <c r="Z180" s="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36">D165-D179</f>
        <v>0</v>
      </c>
      <c r="E181" s="196">
        <f t="shared" si="36"/>
        <v>0</v>
      </c>
      <c r="F181" s="186" t="s">
        <v>439</v>
      </c>
    </row>
    <row r="182" spans="1:42" ht="30" x14ac:dyDescent="0.25">
      <c r="A182" s="621" t="s">
        <v>442</v>
      </c>
      <c r="B182" s="622"/>
      <c r="C182" s="428" t="e">
        <f>(C181/C190)*365</f>
        <v>#DIV/0!</v>
      </c>
      <c r="D182" s="428" t="e">
        <f t="shared" ref="D182:E182" si="37">(D181/D190)*365</f>
        <v>#DIV/0!</v>
      </c>
      <c r="E182" s="428" t="e">
        <f t="shared" si="37"/>
        <v>#DIV/0!</v>
      </c>
      <c r="F182" s="178" t="s">
        <v>440</v>
      </c>
    </row>
    <row r="183" spans="1:42" s="73" customFormat="1" ht="75" x14ac:dyDescent="0.25">
      <c r="A183" s="616" t="s">
        <v>443</v>
      </c>
      <c r="B183" s="617"/>
      <c r="C183" s="430"/>
      <c r="D183" s="430"/>
      <c r="E183" s="430"/>
      <c r="F183" s="185" t="s">
        <v>521</v>
      </c>
      <c r="G183" s="20"/>
      <c r="H183" s="165"/>
      <c r="I183" s="20"/>
      <c r="J183" s="20"/>
      <c r="K183" s="20"/>
      <c r="L183" s="20"/>
      <c r="M183" s="20"/>
      <c r="N183" s="20"/>
      <c r="O183" s="20"/>
      <c r="P183" s="20"/>
      <c r="Q183" s="20"/>
      <c r="R183" s="20"/>
      <c r="S183" s="20"/>
      <c r="T183" s="20"/>
      <c r="U183" s="20"/>
      <c r="V183" s="20"/>
      <c r="W183" s="20"/>
      <c r="X183" s="20"/>
      <c r="Y183" s="20"/>
      <c r="Z183" s="20"/>
      <c r="AA183" s="215"/>
      <c r="AB183" s="215"/>
      <c r="AC183" s="215"/>
      <c r="AD183" s="215"/>
      <c r="AE183" s="215"/>
      <c r="AF183" s="215"/>
      <c r="AG183" s="215"/>
      <c r="AH183" s="215"/>
      <c r="AI183" s="215"/>
      <c r="AJ183" s="215"/>
      <c r="AK183" s="215"/>
      <c r="AL183" s="215"/>
      <c r="AM183" s="215"/>
      <c r="AN183" s="215"/>
      <c r="AO183" s="215"/>
      <c r="AP183" s="215"/>
    </row>
    <row r="184" spans="1:42" s="73" customFormat="1" ht="30" x14ac:dyDescent="0.25">
      <c r="A184" s="623" t="s">
        <v>383</v>
      </c>
      <c r="B184" s="624"/>
      <c r="C184" s="392"/>
      <c r="D184" s="201"/>
      <c r="E184" s="201"/>
      <c r="F184" s="189" t="s">
        <v>445</v>
      </c>
      <c r="G184" s="20"/>
      <c r="H184" s="20"/>
      <c r="I184" s="20"/>
      <c r="J184" s="20"/>
      <c r="K184" s="20"/>
      <c r="L184" s="20"/>
      <c r="M184" s="20"/>
      <c r="N184" s="20"/>
      <c r="O184" s="20"/>
      <c r="P184" s="20"/>
      <c r="Q184" s="20"/>
      <c r="R184" s="20"/>
      <c r="S184" s="20"/>
      <c r="T184" s="20"/>
      <c r="U184" s="20"/>
      <c r="V184" s="20"/>
      <c r="W184" s="20"/>
      <c r="X184" s="20"/>
      <c r="Y184" s="20"/>
      <c r="Z184" s="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166"/>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73"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10"/>
      <c r="F194" s="167"/>
      <c r="AA194" s="215" t="s">
        <v>255</v>
      </c>
      <c r="AB194" s="215">
        <f>IF(E194="oui",1,0)</f>
        <v>0</v>
      </c>
    </row>
    <row r="195" spans="1:28" x14ac:dyDescent="0.25">
      <c r="A195" s="588" t="s">
        <v>370</v>
      </c>
      <c r="B195" s="589"/>
      <c r="C195" s="40"/>
      <c r="D195" s="40"/>
      <c r="E195" s="10"/>
      <c r="F195" s="407"/>
      <c r="AA195" s="215" t="s">
        <v>255</v>
      </c>
      <c r="AB195" s="215">
        <f t="shared" ref="AB195:AB197" si="38">IF(E195="oui",1,0)</f>
        <v>0</v>
      </c>
    </row>
    <row r="196" spans="1:28" ht="30.75" customHeight="1" x14ac:dyDescent="0.25">
      <c r="A196" s="588" t="s">
        <v>508</v>
      </c>
      <c r="B196" s="589"/>
      <c r="C196" s="40"/>
      <c r="D196" s="40"/>
      <c r="E196" s="10"/>
      <c r="F196" s="407"/>
      <c r="AA196" s="215" t="s">
        <v>255</v>
      </c>
      <c r="AB196" s="215">
        <f t="shared" si="38"/>
        <v>0</v>
      </c>
    </row>
    <row r="197" spans="1:28" x14ac:dyDescent="0.25">
      <c r="A197" s="586" t="s">
        <v>475</v>
      </c>
      <c r="B197" s="587"/>
      <c r="C197" s="40"/>
      <c r="D197" s="40"/>
      <c r="E197" s="10"/>
      <c r="F197" s="408" t="s">
        <v>476</v>
      </c>
      <c r="AA197" s="215" t="s">
        <v>255</v>
      </c>
      <c r="AB197" s="215">
        <f t="shared" si="38"/>
        <v>0</v>
      </c>
    </row>
    <row r="198" spans="1:28" x14ac:dyDescent="0.25">
      <c r="A198" s="586" t="s">
        <v>532</v>
      </c>
      <c r="B198" s="587"/>
      <c r="C198" s="40"/>
      <c r="D198" s="40"/>
      <c r="E198" s="10"/>
      <c r="F198" s="409"/>
      <c r="AA198" s="215" t="s">
        <v>255</v>
      </c>
      <c r="AB198" s="215">
        <f t="shared" ref="AB198" si="39">IF(E198="oui",1,0)</f>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71"/>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10"/>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42" ht="15.75" thickBot="1" x14ac:dyDescent="0.3"/>
    <row r="243" spans="1:42" ht="21" x14ac:dyDescent="0.35">
      <c r="A243" s="479" t="s">
        <v>4</v>
      </c>
      <c r="B243" s="480"/>
      <c r="C243" s="480"/>
      <c r="D243" s="480"/>
      <c r="E243" s="480"/>
      <c r="F243" s="481"/>
    </row>
    <row r="244" spans="1:42" ht="18.75" x14ac:dyDescent="0.25">
      <c r="A244" s="606" t="s">
        <v>88</v>
      </c>
      <c r="B244" s="607"/>
      <c r="C244" s="607"/>
      <c r="D244" s="607"/>
      <c r="E244" s="607"/>
      <c r="F244" s="608"/>
    </row>
    <row r="245" spans="1:42" x14ac:dyDescent="0.25">
      <c r="A245" s="625"/>
      <c r="B245" s="520"/>
      <c r="C245" s="64"/>
      <c r="D245" s="579" t="s">
        <v>9</v>
      </c>
      <c r="E245" s="580"/>
      <c r="F245" s="581"/>
      <c r="AB245" s="215" t="s">
        <v>281</v>
      </c>
      <c r="AC245" s="215" t="s">
        <v>282</v>
      </c>
      <c r="AD245" s="215" t="s">
        <v>283</v>
      </c>
    </row>
    <row r="246" spans="1:42" ht="78.75" customHeight="1" x14ac:dyDescent="0.25">
      <c r="A246" s="586" t="s">
        <v>546</v>
      </c>
      <c r="B246" s="587"/>
      <c r="C246" s="235"/>
      <c r="D246" s="570" t="s">
        <v>557</v>
      </c>
      <c r="E246" s="571"/>
      <c r="F246" s="572"/>
      <c r="G246" s="224"/>
      <c r="AA246" s="215" t="s">
        <v>284</v>
      </c>
      <c r="AB246" s="215">
        <f>IF(C246="niveau 1",1,0)</f>
        <v>0</v>
      </c>
      <c r="AC246" s="215">
        <f>IF(C246="niveau 2",1,0)</f>
        <v>0</v>
      </c>
      <c r="AD246" s="215">
        <f>IF(C246="niveau 3",1,0)</f>
        <v>0</v>
      </c>
    </row>
    <row r="247" spans="1:42" s="294" customFormat="1" x14ac:dyDescent="0.25">
      <c r="A247" s="756" t="s">
        <v>496</v>
      </c>
      <c r="B247" s="757"/>
      <c r="C247" s="303"/>
      <c r="D247" s="758"/>
      <c r="E247" s="759"/>
      <c r="F247" s="760"/>
      <c r="G247" s="301"/>
      <c r="AA247" s="215" t="s">
        <v>284</v>
      </c>
      <c r="AB247" s="215">
        <f>IF(C247="semaine",1,0)</f>
        <v>0</v>
      </c>
      <c r="AC247" s="215">
        <f>IF(C247="mois",1,0)</f>
        <v>0</v>
      </c>
      <c r="AD247" s="215">
        <f>IF(C247="année",1,0)</f>
        <v>0</v>
      </c>
      <c r="AE247" s="215"/>
      <c r="AF247" s="215"/>
      <c r="AG247" s="215"/>
      <c r="AH247" s="215"/>
      <c r="AI247" s="215"/>
      <c r="AJ247" s="215"/>
      <c r="AK247" s="215"/>
      <c r="AL247" s="300"/>
      <c r="AM247" s="300"/>
      <c r="AN247" s="300"/>
      <c r="AO247" s="300"/>
      <c r="AP247" s="300"/>
    </row>
    <row r="248" spans="1:42" s="294" customFormat="1" ht="15" hidden="1" customHeight="1" x14ac:dyDescent="0.25">
      <c r="A248" s="651" t="s">
        <v>459</v>
      </c>
      <c r="B248" s="652"/>
      <c r="C248" s="652"/>
      <c r="D248" s="652"/>
      <c r="E248" s="652"/>
      <c r="F248" s="653"/>
      <c r="G248" s="302"/>
      <c r="AA248" s="215"/>
      <c r="AB248" s="215"/>
      <c r="AC248" s="215"/>
      <c r="AD248" s="215"/>
      <c r="AE248" s="215"/>
      <c r="AF248" s="215"/>
      <c r="AG248" s="215"/>
      <c r="AH248" s="215"/>
      <c r="AI248" s="215"/>
      <c r="AJ248" s="215"/>
      <c r="AK248" s="215"/>
      <c r="AL248" s="300"/>
      <c r="AM248" s="300"/>
      <c r="AN248" s="300"/>
      <c r="AO248" s="300"/>
      <c r="AP248" s="300"/>
    </row>
    <row r="249" spans="1:42" ht="30.75" customHeight="1" x14ac:dyDescent="0.25">
      <c r="A249" s="669" t="s">
        <v>406</v>
      </c>
      <c r="B249" s="670"/>
      <c r="C249" s="289"/>
      <c r="D249" s="515" t="s">
        <v>407</v>
      </c>
      <c r="E249" s="516"/>
      <c r="F249" s="517"/>
      <c r="AA249" s="215" t="s">
        <v>255</v>
      </c>
      <c r="AB249" s="215">
        <f>IF(C249="oui",1,0)</f>
        <v>0</v>
      </c>
    </row>
    <row r="250" spans="1:42" ht="30.75" customHeight="1" x14ac:dyDescent="0.25">
      <c r="A250" s="669" t="s">
        <v>405</v>
      </c>
      <c r="B250" s="670"/>
      <c r="C250" s="10"/>
      <c r="D250" s="515" t="s">
        <v>107</v>
      </c>
      <c r="E250" s="516"/>
      <c r="F250" s="517"/>
      <c r="G250" s="217"/>
      <c r="AA250" s="215" t="s">
        <v>255</v>
      </c>
      <c r="AB250" s="215">
        <f>IF(C250="oui",1,0)</f>
        <v>0</v>
      </c>
    </row>
    <row r="251" spans="1:42" x14ac:dyDescent="0.25">
      <c r="A251" s="562"/>
      <c r="B251" s="563"/>
      <c r="C251" s="71" t="s">
        <v>6</v>
      </c>
      <c r="D251" s="71" t="s">
        <v>7</v>
      </c>
      <c r="E251" s="71" t="s">
        <v>8</v>
      </c>
      <c r="F251" s="346" t="s">
        <v>9</v>
      </c>
    </row>
    <row r="252" spans="1:42" ht="28.5" customHeight="1" x14ac:dyDescent="0.25">
      <c r="A252" s="566" t="s">
        <v>98</v>
      </c>
      <c r="B252" s="567"/>
      <c r="C252" s="10"/>
      <c r="D252" s="293"/>
      <c r="E252" s="293"/>
      <c r="F252" s="167"/>
      <c r="AA252" s="215" t="s">
        <v>255</v>
      </c>
      <c r="AB252" s="215">
        <f>IF(C252="oui",1,0)</f>
        <v>0</v>
      </c>
      <c r="AC252" s="215">
        <f t="shared" ref="AC252:AD252" si="40">IF(D252="oui",1,0)</f>
        <v>0</v>
      </c>
      <c r="AD252" s="215">
        <f t="shared" si="40"/>
        <v>0</v>
      </c>
    </row>
    <row r="253" spans="1:42" ht="15" customHeight="1" x14ac:dyDescent="0.25">
      <c r="A253" s="566" t="s">
        <v>29</v>
      </c>
      <c r="B253" s="567"/>
      <c r="C253" s="10"/>
      <c r="D253" s="10"/>
      <c r="E253" s="10"/>
      <c r="F253" s="167"/>
    </row>
    <row r="254" spans="1:42" ht="36" customHeight="1" x14ac:dyDescent="0.25">
      <c r="A254" s="566" t="s">
        <v>69</v>
      </c>
      <c r="B254" s="567"/>
      <c r="C254" s="13"/>
      <c r="D254" s="13"/>
      <c r="E254" s="13"/>
      <c r="F254" s="167" t="s">
        <v>396</v>
      </c>
      <c r="H254" s="164"/>
      <c r="AA254" s="215" t="s">
        <v>568</v>
      </c>
    </row>
    <row r="255" spans="1:42" x14ac:dyDescent="0.25">
      <c r="A255" s="340"/>
      <c r="B255" s="62"/>
      <c r="C255" s="63"/>
      <c r="D255" s="63"/>
      <c r="E255" s="63"/>
      <c r="F255" s="410"/>
    </row>
    <row r="256" spans="1:42" ht="60" x14ac:dyDescent="0.25">
      <c r="A256" s="336"/>
      <c r="B256" s="82"/>
      <c r="C256" s="83" t="s">
        <v>39</v>
      </c>
      <c r="D256" s="83" t="s">
        <v>130</v>
      </c>
      <c r="E256" s="83" t="s">
        <v>131</v>
      </c>
      <c r="F256" s="84" t="s">
        <v>40</v>
      </c>
      <c r="AA256" s="215" t="s">
        <v>568</v>
      </c>
    </row>
    <row r="257" spans="1:30" ht="30" x14ac:dyDescent="0.25">
      <c r="A257" s="712" t="s">
        <v>93</v>
      </c>
      <c r="B257" s="66" t="s">
        <v>525</v>
      </c>
      <c r="C257" s="10"/>
      <c r="D257" s="393"/>
      <c r="E257" s="158"/>
      <c r="F257" s="395" t="s">
        <v>22</v>
      </c>
      <c r="AA257" s="215" t="s">
        <v>568</v>
      </c>
    </row>
    <row r="258" spans="1:30" x14ac:dyDescent="0.25">
      <c r="A258" s="727"/>
      <c r="B258" s="66" t="s">
        <v>23</v>
      </c>
      <c r="C258" s="10"/>
      <c r="D258" s="393"/>
      <c r="E258" s="158"/>
      <c r="F258" s="395" t="s">
        <v>22</v>
      </c>
      <c r="AA258" s="215" t="s">
        <v>568</v>
      </c>
    </row>
    <row r="259" spans="1:30" x14ac:dyDescent="0.25">
      <c r="A259" s="727"/>
      <c r="B259" s="66" t="s">
        <v>24</v>
      </c>
      <c r="C259" s="10"/>
      <c r="D259" s="393"/>
      <c r="E259" s="158"/>
      <c r="F259" s="395" t="s">
        <v>22</v>
      </c>
      <c r="AA259" s="215" t="s">
        <v>568</v>
      </c>
    </row>
    <row r="260" spans="1:30" ht="30" x14ac:dyDescent="0.25">
      <c r="A260" s="727"/>
      <c r="B260" s="233" t="s">
        <v>497</v>
      </c>
      <c r="C260" s="10"/>
      <c r="D260" s="393"/>
      <c r="E260" s="158"/>
      <c r="F260" s="395" t="s">
        <v>22</v>
      </c>
      <c r="AA260" s="215" t="s">
        <v>568</v>
      </c>
    </row>
    <row r="261" spans="1:30" ht="120" x14ac:dyDescent="0.25">
      <c r="A261" s="727"/>
      <c r="B261" s="66" t="s">
        <v>526</v>
      </c>
      <c r="C261" s="101"/>
      <c r="D261" s="157"/>
      <c r="E261" s="158"/>
      <c r="F261" s="167" t="s">
        <v>132</v>
      </c>
      <c r="AA261" s="215" t="s">
        <v>255</v>
      </c>
      <c r="AD261" s="215">
        <f>IF(E262="oui",1,0)</f>
        <v>0</v>
      </c>
    </row>
    <row r="262" spans="1:30" x14ac:dyDescent="0.25">
      <c r="A262" s="727"/>
      <c r="B262" s="237" t="s">
        <v>562</v>
      </c>
      <c r="C262" s="241"/>
      <c r="D262" s="241"/>
      <c r="E262" s="235"/>
      <c r="F262" s="213"/>
      <c r="AA262" s="215" t="s">
        <v>568</v>
      </c>
    </row>
    <row r="263" spans="1:30" x14ac:dyDescent="0.25">
      <c r="A263" s="727"/>
      <c r="B263" s="66" t="s">
        <v>527</v>
      </c>
      <c r="C263" s="10"/>
      <c r="D263" s="393"/>
      <c r="E263" s="158"/>
      <c r="F263" s="395" t="s">
        <v>22</v>
      </c>
      <c r="AA263" s="215" t="s">
        <v>568</v>
      </c>
    </row>
    <row r="264" spans="1:30" x14ac:dyDescent="0.25">
      <c r="A264" s="727"/>
      <c r="B264" s="66" t="s">
        <v>92</v>
      </c>
      <c r="C264" s="10"/>
      <c r="D264" s="393"/>
      <c r="E264" s="158"/>
      <c r="F264" s="159"/>
      <c r="AA264" s="215" t="s">
        <v>568</v>
      </c>
    </row>
    <row r="265" spans="1:30" ht="15.75" thickBot="1" x14ac:dyDescent="0.3">
      <c r="A265" s="728"/>
      <c r="B265" s="69"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10"/>
      <c r="D269" s="515" t="s">
        <v>135</v>
      </c>
      <c r="E269" s="516"/>
      <c r="F269" s="517"/>
      <c r="AA269" s="215" t="s">
        <v>255</v>
      </c>
      <c r="AB269" s="215">
        <f>IF(C269="oui",1,0)</f>
        <v>0</v>
      </c>
    </row>
    <row r="270" spans="1:30" ht="26.25" customHeight="1" x14ac:dyDescent="0.25">
      <c r="A270" s="752" t="s">
        <v>408</v>
      </c>
      <c r="B270" s="753"/>
      <c r="C270" s="10"/>
      <c r="D270" s="515" t="s">
        <v>136</v>
      </c>
      <c r="E270" s="516"/>
      <c r="F270" s="517"/>
      <c r="AA270" s="215" t="s">
        <v>255</v>
      </c>
      <c r="AB270" s="215">
        <f>IF(C270="oui",1,0)</f>
        <v>0</v>
      </c>
    </row>
    <row r="271" spans="1:30" ht="27.75" customHeight="1" x14ac:dyDescent="0.25">
      <c r="A271" s="754" t="s">
        <v>560</v>
      </c>
      <c r="B271" s="755"/>
      <c r="C271" s="10"/>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66" t="s">
        <v>26</v>
      </c>
      <c r="C278" s="351"/>
      <c r="D278" s="101"/>
      <c r="E278" s="352"/>
      <c r="F278" s="412"/>
      <c r="AA278" s="215" t="s">
        <v>568</v>
      </c>
    </row>
    <row r="279" spans="1:30" ht="45.75" thickBot="1" x14ac:dyDescent="0.3">
      <c r="A279" s="668"/>
      <c r="B279" s="69"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64" t="s">
        <v>6</v>
      </c>
      <c r="D282" s="64" t="s">
        <v>7</v>
      </c>
      <c r="E282" s="64" t="s">
        <v>8</v>
      </c>
      <c r="F282" s="84" t="s">
        <v>9</v>
      </c>
    </row>
    <row r="283" spans="1:30" x14ac:dyDescent="0.25">
      <c r="A283" s="746" t="s">
        <v>500</v>
      </c>
      <c r="B283" s="747"/>
      <c r="C283" s="355"/>
      <c r="D283" s="355"/>
      <c r="E283" s="356"/>
      <c r="F283" s="347" t="s">
        <v>135</v>
      </c>
      <c r="G283" s="217"/>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66" t="s">
        <v>511</v>
      </c>
      <c r="C290" s="351"/>
      <c r="D290" s="351"/>
      <c r="E290" s="352"/>
      <c r="F290" s="318" t="s">
        <v>135</v>
      </c>
      <c r="AA290" s="215" t="s">
        <v>568</v>
      </c>
    </row>
    <row r="291" spans="1:28" ht="45" x14ac:dyDescent="0.25">
      <c r="A291" s="667"/>
      <c r="B291" s="66" t="s">
        <v>139</v>
      </c>
      <c r="C291" s="351"/>
      <c r="D291" s="351"/>
      <c r="E291" s="352"/>
      <c r="F291" s="167"/>
      <c r="AA291" s="215" t="s">
        <v>568</v>
      </c>
    </row>
    <row r="292" spans="1:28" ht="15.75" thickBot="1" x14ac:dyDescent="0.3">
      <c r="A292" s="668"/>
      <c r="B292" s="69"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64"/>
      <c r="D295" s="761" t="s">
        <v>9</v>
      </c>
      <c r="E295" s="761"/>
      <c r="F295" s="762"/>
    </row>
    <row r="296" spans="1:28" ht="30.75" customHeight="1" x14ac:dyDescent="0.25">
      <c r="A296" s="568" t="s">
        <v>498</v>
      </c>
      <c r="B296" s="569"/>
      <c r="C296" s="10"/>
      <c r="D296" s="570" t="s">
        <v>561</v>
      </c>
      <c r="E296" s="571"/>
      <c r="F296" s="572"/>
      <c r="AA296" s="215" t="s">
        <v>255</v>
      </c>
      <c r="AB296" s="215">
        <f>IF(C296="oui",1,0)</f>
        <v>0</v>
      </c>
    </row>
    <row r="297" spans="1:28" ht="28.5" customHeight="1" x14ac:dyDescent="0.25">
      <c r="A297" s="675" t="s">
        <v>140</v>
      </c>
      <c r="B297" s="676"/>
      <c r="C297" s="10"/>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169" t="s">
        <v>5</v>
      </c>
      <c r="C300" s="351"/>
      <c r="D300" s="351"/>
      <c r="E300" s="352"/>
      <c r="F300" s="318"/>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249:B249"/>
    <mergeCell ref="D249:F249"/>
    <mergeCell ref="A248:F248"/>
    <mergeCell ref="A247:B247"/>
    <mergeCell ref="D247:F247"/>
    <mergeCell ref="D295:F295"/>
    <mergeCell ref="A295:B295"/>
    <mergeCell ref="A97:B97"/>
    <mergeCell ref="A98:B98"/>
    <mergeCell ref="A240:F240"/>
    <mergeCell ref="D268:F268"/>
    <mergeCell ref="D269:F269"/>
    <mergeCell ref="A282:B282"/>
    <mergeCell ref="A115:B115"/>
    <mergeCell ref="A116:B116"/>
    <mergeCell ref="A117:B117"/>
    <mergeCell ref="D114:F114"/>
    <mergeCell ref="D115:F115"/>
    <mergeCell ref="D116:F116"/>
    <mergeCell ref="D117:F117"/>
    <mergeCell ref="A119:F119"/>
    <mergeCell ref="A120:F125"/>
    <mergeCell ref="A126:F126"/>
    <mergeCell ref="A127:F132"/>
    <mergeCell ref="A317:F317"/>
    <mergeCell ref="A318:F318"/>
    <mergeCell ref="D246:F246"/>
    <mergeCell ref="D110:F110"/>
    <mergeCell ref="D111:F111"/>
    <mergeCell ref="D107:F107"/>
    <mergeCell ref="A113:F113"/>
    <mergeCell ref="A110:B110"/>
    <mergeCell ref="A108:B108"/>
    <mergeCell ref="A109:B109"/>
    <mergeCell ref="D108:F108"/>
    <mergeCell ref="D109:F109"/>
    <mergeCell ref="A311:F316"/>
    <mergeCell ref="A281:F281"/>
    <mergeCell ref="A283:B283"/>
    <mergeCell ref="A285:B285"/>
    <mergeCell ref="A286:B286"/>
    <mergeCell ref="A289:A292"/>
    <mergeCell ref="A288:B288"/>
    <mergeCell ref="A294:F294"/>
    <mergeCell ref="A303:F303"/>
    <mergeCell ref="A269:B269"/>
    <mergeCell ref="A270:B270"/>
    <mergeCell ref="A271:B271"/>
    <mergeCell ref="E90:F90"/>
    <mergeCell ref="E91:F91"/>
    <mergeCell ref="A63:B63"/>
    <mergeCell ref="A64:B64"/>
    <mergeCell ref="A65:B65"/>
    <mergeCell ref="A67:B67"/>
    <mergeCell ref="D250:F250"/>
    <mergeCell ref="A257:A265"/>
    <mergeCell ref="A267:F267"/>
    <mergeCell ref="A92:B92"/>
    <mergeCell ref="E92:F92"/>
    <mergeCell ref="D103:F103"/>
    <mergeCell ref="A103:B103"/>
    <mergeCell ref="A85:F85"/>
    <mergeCell ref="A84:F84"/>
    <mergeCell ref="A133:F133"/>
    <mergeCell ref="A134:F134"/>
    <mergeCell ref="A243:F243"/>
    <mergeCell ref="A244:F244"/>
    <mergeCell ref="A145:B145"/>
    <mergeCell ref="A139:B139"/>
    <mergeCell ref="A148:B148"/>
    <mergeCell ref="A94:B94"/>
    <mergeCell ref="A95:B95"/>
    <mergeCell ref="A300:A301"/>
    <mergeCell ref="A268:B268"/>
    <mergeCell ref="D297:F297"/>
    <mergeCell ref="A246:B246"/>
    <mergeCell ref="D153:F153"/>
    <mergeCell ref="D158:F158"/>
    <mergeCell ref="D161:F161"/>
    <mergeCell ref="A157:A161"/>
    <mergeCell ref="A150:A156"/>
    <mergeCell ref="A166:B166"/>
    <mergeCell ref="D221:F221"/>
    <mergeCell ref="A179:B179"/>
    <mergeCell ref="A180:B180"/>
    <mergeCell ref="A181:B181"/>
    <mergeCell ref="A174:B174"/>
    <mergeCell ref="A168:B168"/>
    <mergeCell ref="A163:F163"/>
    <mergeCell ref="A165:B165"/>
    <mergeCell ref="A167:B167"/>
    <mergeCell ref="D154:F154"/>
    <mergeCell ref="D156:F156"/>
    <mergeCell ref="D157:F157"/>
    <mergeCell ref="D220:F220"/>
    <mergeCell ref="A172:B172"/>
    <mergeCell ref="B2:E2"/>
    <mergeCell ref="B3:E4"/>
    <mergeCell ref="A239:F239"/>
    <mergeCell ref="D101:F101"/>
    <mergeCell ref="D102:F102"/>
    <mergeCell ref="D104:F104"/>
    <mergeCell ref="A106:F106"/>
    <mergeCell ref="A101:B101"/>
    <mergeCell ref="E93:F93"/>
    <mergeCell ref="E94:F94"/>
    <mergeCell ref="E95:F95"/>
    <mergeCell ref="E96:F96"/>
    <mergeCell ref="E97:F97"/>
    <mergeCell ref="E98:F98"/>
    <mergeCell ref="A100:F100"/>
    <mergeCell ref="A96:B96"/>
    <mergeCell ref="A77:F77"/>
    <mergeCell ref="A78:F83"/>
    <mergeCell ref="A30:B30"/>
    <mergeCell ref="A32:B32"/>
    <mergeCell ref="A33:B33"/>
    <mergeCell ref="A34:B34"/>
    <mergeCell ref="A48:F48"/>
    <mergeCell ref="A49:B49"/>
    <mergeCell ref="A304:F309"/>
    <mergeCell ref="A310:F310"/>
    <mergeCell ref="A274:A279"/>
    <mergeCell ref="A250:B250"/>
    <mergeCell ref="A245:B245"/>
    <mergeCell ref="D245:F245"/>
    <mergeCell ref="A102:B102"/>
    <mergeCell ref="A104:B104"/>
    <mergeCell ref="A107:B107"/>
    <mergeCell ref="D148:F148"/>
    <mergeCell ref="D149:F149"/>
    <mergeCell ref="D150:F150"/>
    <mergeCell ref="D151:F151"/>
    <mergeCell ref="D152:F152"/>
    <mergeCell ref="A273:B273"/>
    <mergeCell ref="A299:B299"/>
    <mergeCell ref="A297:B297"/>
    <mergeCell ref="A225:F225"/>
    <mergeCell ref="A226:F231"/>
    <mergeCell ref="A232:F232"/>
    <mergeCell ref="A233:F238"/>
    <mergeCell ref="D270:F270"/>
    <mergeCell ref="D271:F271"/>
    <mergeCell ref="A111:B111"/>
    <mergeCell ref="A66:B66"/>
    <mergeCell ref="A35:B35"/>
    <mergeCell ref="A36:B36"/>
    <mergeCell ref="A31:F31"/>
    <mergeCell ref="A68:B68"/>
    <mergeCell ref="A41:B41"/>
    <mergeCell ref="A62:B62"/>
    <mergeCell ref="A42:B42"/>
    <mergeCell ref="A43:B43"/>
    <mergeCell ref="A44:B44"/>
    <mergeCell ref="A45:B45"/>
    <mergeCell ref="A46:B46"/>
    <mergeCell ref="A90:B90"/>
    <mergeCell ref="A91:B91"/>
    <mergeCell ref="A93:B93"/>
    <mergeCell ref="A6:F6"/>
    <mergeCell ref="A17:A29"/>
    <mergeCell ref="A8:B8"/>
    <mergeCell ref="A9:B9"/>
    <mergeCell ref="A10:B10"/>
    <mergeCell ref="A11:B11"/>
    <mergeCell ref="A12:B12"/>
    <mergeCell ref="A16:B16"/>
    <mergeCell ref="A15:F15"/>
    <mergeCell ref="A37:B37"/>
    <mergeCell ref="A38:B38"/>
    <mergeCell ref="A40:F40"/>
    <mergeCell ref="A70:F70"/>
    <mergeCell ref="A71:F76"/>
    <mergeCell ref="A50:A55"/>
    <mergeCell ref="A56:A58"/>
    <mergeCell ref="A59:A61"/>
    <mergeCell ref="A88:F88"/>
    <mergeCell ref="A89:F89"/>
    <mergeCell ref="A13:B13"/>
    <mergeCell ref="A7:F7"/>
    <mergeCell ref="A137:F137"/>
    <mergeCell ref="A138:F138"/>
    <mergeCell ref="A147:F147"/>
    <mergeCell ref="A140:B140"/>
    <mergeCell ref="A141:B141"/>
    <mergeCell ref="A142:B142"/>
    <mergeCell ref="A143:B143"/>
    <mergeCell ref="A144:B144"/>
    <mergeCell ref="A149:B149"/>
    <mergeCell ref="A173:B173"/>
    <mergeCell ref="A187:B187"/>
    <mergeCell ref="A188:B188"/>
    <mergeCell ref="A190:B190"/>
    <mergeCell ref="A189:B189"/>
    <mergeCell ref="A202:B202"/>
    <mergeCell ref="A177:B177"/>
    <mergeCell ref="A178:B178"/>
    <mergeCell ref="A175:F175"/>
    <mergeCell ref="A176:F176"/>
    <mergeCell ref="A192:F192"/>
    <mergeCell ref="A182:B182"/>
    <mergeCell ref="A183:B183"/>
    <mergeCell ref="A184:B184"/>
    <mergeCell ref="A185:B185"/>
    <mergeCell ref="A186:B186"/>
    <mergeCell ref="A193:B193"/>
    <mergeCell ref="A209:B209"/>
    <mergeCell ref="A205:B205"/>
    <mergeCell ref="A206:B206"/>
    <mergeCell ref="A208:B208"/>
    <mergeCell ref="A213:B213"/>
    <mergeCell ref="A195:B195"/>
    <mergeCell ref="A200:B200"/>
    <mergeCell ref="D222:F222"/>
    <mergeCell ref="D223:F223"/>
    <mergeCell ref="A220:B220"/>
    <mergeCell ref="A223:B223"/>
    <mergeCell ref="A217:B217"/>
    <mergeCell ref="A218:B218"/>
    <mergeCell ref="A219:B219"/>
    <mergeCell ref="A222:B222"/>
    <mergeCell ref="A210:B210"/>
    <mergeCell ref="A211:B211"/>
    <mergeCell ref="A221:B221"/>
    <mergeCell ref="A212:B212"/>
    <mergeCell ref="A214:B214"/>
    <mergeCell ref="A216:F216"/>
    <mergeCell ref="D218:F218"/>
    <mergeCell ref="D219:F219"/>
    <mergeCell ref="A251:B251"/>
    <mergeCell ref="A164:B164"/>
    <mergeCell ref="A254:B254"/>
    <mergeCell ref="A252:B252"/>
    <mergeCell ref="A253:B253"/>
    <mergeCell ref="D155:F155"/>
    <mergeCell ref="D159:F159"/>
    <mergeCell ref="D160:F160"/>
    <mergeCell ref="A296:B296"/>
    <mergeCell ref="D296:F296"/>
    <mergeCell ref="A284:B284"/>
    <mergeCell ref="A169:B169"/>
    <mergeCell ref="A170:B170"/>
    <mergeCell ref="A171:B171"/>
    <mergeCell ref="D217:F217"/>
    <mergeCell ref="A194:B194"/>
    <mergeCell ref="A199:B199"/>
    <mergeCell ref="A201:B201"/>
    <mergeCell ref="A203:B203"/>
    <mergeCell ref="A204:B204"/>
    <mergeCell ref="A207:B207"/>
    <mergeCell ref="A197:B197"/>
    <mergeCell ref="A196:B196"/>
    <mergeCell ref="A198:B198"/>
  </mergeCells>
  <conditionalFormatting sqref="C33:E33">
    <cfRule type="expression" dxfId="489" priority="50">
      <formula>AND($F$3&lt;&gt;"ESAT")</formula>
    </cfRule>
  </conditionalFormatting>
  <conditionalFormatting sqref="C64:E65">
    <cfRule type="expression" dxfId="488" priority="49">
      <formula>$F$3&lt;&gt;"CAMSP"</formula>
    </cfRule>
  </conditionalFormatting>
  <conditionalFormatting sqref="C66:E67">
    <cfRule type="expression" dxfId="487" priority="48">
      <formula>$F$3&lt;&gt;"ITEP"</formula>
    </cfRule>
  </conditionalFormatting>
  <conditionalFormatting sqref="C140:E140">
    <cfRule type="expression" dxfId="486" priority="47">
      <formula>AND($F$4&lt;&gt;"Etablissement",$F$4&lt;&gt;"Ets/service")</formula>
    </cfRule>
  </conditionalFormatting>
  <conditionalFormatting sqref="C141:E141">
    <cfRule type="expression" dxfId="485" priority="44">
      <formula>AND($F$4&lt;&gt;"Service",$F$4&lt;&gt;"Ets/service",$F$4&lt;&gt;"Ambu")</formula>
    </cfRule>
  </conditionalFormatting>
  <conditionalFormatting sqref="C17:E29">
    <cfRule type="expression" dxfId="484" priority="40">
      <formula>IF(SUM(C$17:C$29)&gt;1,TRUE,FALSE)</formula>
    </cfRule>
  </conditionalFormatting>
  <conditionalFormatting sqref="C17:E29">
    <cfRule type="expression" dxfId="483" priority="41">
      <formula>IF(SUM(C$17:C$29)&lt;&gt;1,TRUE,FALSE)</formula>
    </cfRule>
  </conditionalFormatting>
  <conditionalFormatting sqref="E59">
    <cfRule type="expression" dxfId="482" priority="34">
      <formula>IF($F$3&lt;&gt;"ESAT",TRUE,FALSE)</formula>
    </cfRule>
  </conditionalFormatting>
  <conditionalFormatting sqref="E60">
    <cfRule type="expression" dxfId="481" priority="32">
      <formula>IF($F$3&lt;&gt;"ESAT",TRUE,FALSE)</formula>
    </cfRule>
  </conditionalFormatting>
  <conditionalFormatting sqref="C179:E179">
    <cfRule type="expression" dxfId="480" priority="31">
      <formula>IF(C179&gt;C165,TRUE,FALSE)</formula>
    </cfRule>
  </conditionalFormatting>
  <conditionalFormatting sqref="C166:E166">
    <cfRule type="cellIs" dxfId="479" priority="30" operator="lessThan">
      <formula>60</formula>
    </cfRule>
  </conditionalFormatting>
  <conditionalFormatting sqref="C180:E180">
    <cfRule type="cellIs" dxfId="478" priority="29" operator="greaterThan">
      <formula>30</formula>
    </cfRule>
  </conditionalFormatting>
  <conditionalFormatting sqref="C181:E181">
    <cfRule type="expression" dxfId="477" priority="28">
      <formula>IF(C181&lt;&gt;C165-C179,TRUE,FALSE)</formula>
    </cfRule>
  </conditionalFormatting>
  <conditionalFormatting sqref="C182:E182">
    <cfRule type="cellIs" dxfId="476" priority="27" operator="lessThan">
      <formula>30</formula>
    </cfRule>
  </conditionalFormatting>
  <conditionalFormatting sqref="C221">
    <cfRule type="expression" dxfId="475" priority="8">
      <formula>IF($C$219="individuel",TRUE,FALSE)</formula>
    </cfRule>
  </conditionalFormatting>
  <conditionalFormatting sqref="C62:E63">
    <cfRule type="expression" dxfId="474" priority="7">
      <formula>$F$3&lt;&gt;"CMPP"</formula>
    </cfRule>
  </conditionalFormatting>
  <conditionalFormatting sqref="C249">
    <cfRule type="expression" dxfId="473" priority="6">
      <formula>IF($F$3&lt;&gt;"CMPP",TRUE,FALSE)</formula>
    </cfRule>
  </conditionalFormatting>
  <conditionalFormatting sqref="C183">
    <cfRule type="cellIs" dxfId="472" priority="5" operator="lessThan">
      <formula>0</formula>
    </cfRule>
  </conditionalFormatting>
  <conditionalFormatting sqref="D183:E183">
    <cfRule type="cellIs" dxfId="471" priority="4" operator="lessThan">
      <formula>0</formula>
    </cfRule>
  </conditionalFormatting>
  <conditionalFormatting sqref="C185">
    <cfRule type="cellIs" dxfId="470" priority="3" operator="lessThan">
      <formula>0</formula>
    </cfRule>
  </conditionalFormatting>
  <conditionalFormatting sqref="D185">
    <cfRule type="cellIs" dxfId="469" priority="2" operator="lessThan">
      <formula>0</formula>
    </cfRule>
  </conditionalFormatting>
  <conditionalFormatting sqref="E185">
    <cfRule type="cellIs" dxfId="468"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51" id="{50CB9077-1772-4533-9674-838807E601F7}">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33" id="{B99479DF-F755-4291-BC0F-8BCCD159504D}">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240" activePane="bottomLeft" state="frozen"/>
      <selection activeCell="D64" sqref="D64"/>
      <selection pane="bottomLeft" activeCell="D250" sqref="D250:F250"/>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515" t="s">
        <v>107</v>
      </c>
      <c r="E250" s="516"/>
      <c r="F250" s="517"/>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465" priority="23">
      <formula>AND($F$3&lt;&gt;"ESAT")</formula>
    </cfRule>
  </conditionalFormatting>
  <conditionalFormatting sqref="C64:E65">
    <cfRule type="expression" dxfId="464" priority="22">
      <formula>$F$3&lt;&gt;"CAMSP"</formula>
    </cfRule>
  </conditionalFormatting>
  <conditionalFormatting sqref="C66:E67">
    <cfRule type="expression" dxfId="463" priority="21">
      <formula>$F$3&lt;&gt;"ITEP"</formula>
    </cfRule>
  </conditionalFormatting>
  <conditionalFormatting sqref="C140:E140">
    <cfRule type="expression" dxfId="462" priority="20">
      <formula>AND($F$4&lt;&gt;"Etablissement",$F$4&lt;&gt;"Ets/service")</formula>
    </cfRule>
  </conditionalFormatting>
  <conditionalFormatting sqref="C141:E141">
    <cfRule type="expression" dxfId="461" priority="19">
      <formula>AND($F$4&lt;&gt;"Service",$F$4&lt;&gt;"Ets/service",$F$4&lt;&gt;"Ambu")</formula>
    </cfRule>
  </conditionalFormatting>
  <conditionalFormatting sqref="C17:E29">
    <cfRule type="expression" dxfId="460" priority="17">
      <formula>IF(SUM(C$17:C$29)&gt;1,TRUE,FALSE)</formula>
    </cfRule>
  </conditionalFormatting>
  <conditionalFormatting sqref="C17:E29">
    <cfRule type="expression" dxfId="459" priority="18">
      <formula>IF(SUM(C$17:C$29)&lt;&gt;1,TRUE,FALSE)</formula>
    </cfRule>
  </conditionalFormatting>
  <conditionalFormatting sqref="E59">
    <cfRule type="expression" dxfId="458" priority="16">
      <formula>IF($F$3&lt;&gt;"ESAT",TRUE,FALSE)</formula>
    </cfRule>
  </conditionalFormatting>
  <conditionalFormatting sqref="E60">
    <cfRule type="expression" dxfId="457" priority="14">
      <formula>IF($F$3&lt;&gt;"ESAT",TRUE,FALSE)</formula>
    </cfRule>
  </conditionalFormatting>
  <conditionalFormatting sqref="C179:E179">
    <cfRule type="expression" dxfId="456" priority="13">
      <formula>IF(C179&gt;C165,TRUE,FALSE)</formula>
    </cfRule>
  </conditionalFormatting>
  <conditionalFormatting sqref="C166:E166">
    <cfRule type="cellIs" dxfId="455" priority="12" operator="lessThan">
      <formula>60</formula>
    </cfRule>
  </conditionalFormatting>
  <conditionalFormatting sqref="C180:E180">
    <cfRule type="cellIs" dxfId="454" priority="11" operator="greaterThan">
      <formula>30</formula>
    </cfRule>
  </conditionalFormatting>
  <conditionalFormatting sqref="C181:E181">
    <cfRule type="expression" dxfId="453" priority="10">
      <formula>IF(C181&lt;&gt;C165-C179,TRUE,FALSE)</formula>
    </cfRule>
  </conditionalFormatting>
  <conditionalFormatting sqref="C182:E182">
    <cfRule type="cellIs" dxfId="452" priority="9" operator="lessThan">
      <formula>30</formula>
    </cfRule>
  </conditionalFormatting>
  <conditionalFormatting sqref="C221">
    <cfRule type="expression" dxfId="451" priority="8">
      <formula>IF($C$219="individuel",TRUE,FALSE)</formula>
    </cfRule>
  </conditionalFormatting>
  <conditionalFormatting sqref="C62:E63">
    <cfRule type="expression" dxfId="450" priority="7">
      <formula>$F$3&lt;&gt;"CMPP"</formula>
    </cfRule>
  </conditionalFormatting>
  <conditionalFormatting sqref="C249">
    <cfRule type="expression" dxfId="449" priority="6">
      <formula>IF($F$3&lt;&gt;"CMPP",TRUE,FALSE)</formula>
    </cfRule>
  </conditionalFormatting>
  <conditionalFormatting sqref="C183">
    <cfRule type="cellIs" dxfId="448" priority="5" operator="lessThan">
      <formula>0</formula>
    </cfRule>
  </conditionalFormatting>
  <conditionalFormatting sqref="D183:E183">
    <cfRule type="cellIs" dxfId="447" priority="4" operator="lessThan">
      <formula>0</formula>
    </cfRule>
  </conditionalFormatting>
  <conditionalFormatting sqref="C185">
    <cfRule type="cellIs" dxfId="446" priority="3" operator="lessThan">
      <formula>0</formula>
    </cfRule>
  </conditionalFormatting>
  <conditionalFormatting sqref="D185">
    <cfRule type="cellIs" dxfId="445" priority="2" operator="lessThan">
      <formula>0</formula>
    </cfRule>
  </conditionalFormatting>
  <conditionalFormatting sqref="E185">
    <cfRule type="cellIs" dxfId="444"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F719BB71-BDBA-49DF-B573-30E023130A01}">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EEA2DD44-AE6B-4449-B5A2-FA462118B13D}">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9" activePane="bottomLeft" state="frozen"/>
      <selection activeCell="D64" sqref="D64"/>
      <selection pane="bottomLeft" activeCell="A71" sqref="A71:F76"/>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441" priority="23">
      <formula>AND($F$3&lt;&gt;"ESAT")</formula>
    </cfRule>
  </conditionalFormatting>
  <conditionalFormatting sqref="C64:E65">
    <cfRule type="expression" dxfId="440" priority="22">
      <formula>$F$3&lt;&gt;"CAMSP"</formula>
    </cfRule>
  </conditionalFormatting>
  <conditionalFormatting sqref="C66:E67">
    <cfRule type="expression" dxfId="439" priority="21">
      <formula>$F$3&lt;&gt;"ITEP"</formula>
    </cfRule>
  </conditionalFormatting>
  <conditionalFormatting sqref="C140:E140">
    <cfRule type="expression" dxfId="438" priority="20">
      <formula>AND($F$4&lt;&gt;"Etablissement",$F$4&lt;&gt;"Ets/service")</formula>
    </cfRule>
  </conditionalFormatting>
  <conditionalFormatting sqref="C141:E141">
    <cfRule type="expression" dxfId="437" priority="19">
      <formula>AND($F$4&lt;&gt;"Service",$F$4&lt;&gt;"Ets/service",$F$4&lt;&gt;"Ambu")</formula>
    </cfRule>
  </conditionalFormatting>
  <conditionalFormatting sqref="C17:E29">
    <cfRule type="expression" dxfId="436" priority="17">
      <formula>IF(SUM(C$17:C$29)&gt;1,TRUE,FALSE)</formula>
    </cfRule>
  </conditionalFormatting>
  <conditionalFormatting sqref="C17:E29">
    <cfRule type="expression" dxfId="435" priority="18">
      <formula>IF(SUM(C$17:C$29)&lt;&gt;1,TRUE,FALSE)</formula>
    </cfRule>
  </conditionalFormatting>
  <conditionalFormatting sqref="E59">
    <cfRule type="expression" dxfId="434" priority="16">
      <formula>IF($F$3&lt;&gt;"ESAT",TRUE,FALSE)</formula>
    </cfRule>
  </conditionalFormatting>
  <conditionalFormatting sqref="E60">
    <cfRule type="expression" dxfId="433" priority="14">
      <formula>IF($F$3&lt;&gt;"ESAT",TRUE,FALSE)</formula>
    </cfRule>
  </conditionalFormatting>
  <conditionalFormatting sqref="C179:E179">
    <cfRule type="expression" dxfId="432" priority="13">
      <formula>IF(C179&gt;C165,TRUE,FALSE)</formula>
    </cfRule>
  </conditionalFormatting>
  <conditionalFormatting sqref="C166:E166">
    <cfRule type="cellIs" dxfId="431" priority="12" operator="lessThan">
      <formula>60</formula>
    </cfRule>
  </conditionalFormatting>
  <conditionalFormatting sqref="C180:E180">
    <cfRule type="cellIs" dxfId="430" priority="11" operator="greaterThan">
      <formula>30</formula>
    </cfRule>
  </conditionalFormatting>
  <conditionalFormatting sqref="C181:E181">
    <cfRule type="expression" dxfId="429" priority="10">
      <formula>IF(C181&lt;&gt;C165-C179,TRUE,FALSE)</formula>
    </cfRule>
  </conditionalFormatting>
  <conditionalFormatting sqref="C182:E182">
    <cfRule type="cellIs" dxfId="428" priority="9" operator="lessThan">
      <formula>30</formula>
    </cfRule>
  </conditionalFormatting>
  <conditionalFormatting sqref="C221">
    <cfRule type="expression" dxfId="427" priority="8">
      <formula>IF($C$219="individuel",TRUE,FALSE)</formula>
    </cfRule>
  </conditionalFormatting>
  <conditionalFormatting sqref="C62:E63">
    <cfRule type="expression" dxfId="426" priority="7">
      <formula>$F$3&lt;&gt;"CMPP"</formula>
    </cfRule>
  </conditionalFormatting>
  <conditionalFormatting sqref="C249">
    <cfRule type="expression" dxfId="425" priority="6">
      <formula>IF($F$3&lt;&gt;"CMPP",TRUE,FALSE)</formula>
    </cfRule>
  </conditionalFormatting>
  <conditionalFormatting sqref="C183">
    <cfRule type="cellIs" dxfId="424" priority="5" operator="lessThan">
      <formula>0</formula>
    </cfRule>
  </conditionalFormatting>
  <conditionalFormatting sqref="D183:E183">
    <cfRule type="cellIs" dxfId="423" priority="4" operator="lessThan">
      <formula>0</formula>
    </cfRule>
  </conditionalFormatting>
  <conditionalFormatting sqref="C185">
    <cfRule type="cellIs" dxfId="422" priority="3" operator="lessThan">
      <formula>0</formula>
    </cfRule>
  </conditionalFormatting>
  <conditionalFormatting sqref="D185">
    <cfRule type="cellIs" dxfId="421" priority="2" operator="lessThan">
      <formula>0</formula>
    </cfRule>
  </conditionalFormatting>
  <conditionalFormatting sqref="E185">
    <cfRule type="cellIs" dxfId="420"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FE18F13A-A418-4EE3-B0C2-C8B53ADDB27E}">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4FDE93F8-B7EE-4989-AE79-C2B36C7D05C3}">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417" priority="23">
      <formula>AND($F$3&lt;&gt;"ESAT")</formula>
    </cfRule>
  </conditionalFormatting>
  <conditionalFormatting sqref="C64:E65">
    <cfRule type="expression" dxfId="416" priority="22">
      <formula>$F$3&lt;&gt;"CAMSP"</formula>
    </cfRule>
  </conditionalFormatting>
  <conditionalFormatting sqref="C66:E67">
    <cfRule type="expression" dxfId="415" priority="21">
      <formula>$F$3&lt;&gt;"ITEP"</formula>
    </cfRule>
  </conditionalFormatting>
  <conditionalFormatting sqref="C140:E140">
    <cfRule type="expression" dxfId="414" priority="20">
      <formula>AND($F$4&lt;&gt;"Etablissement",$F$4&lt;&gt;"Ets/service")</formula>
    </cfRule>
  </conditionalFormatting>
  <conditionalFormatting sqref="C141:E141">
    <cfRule type="expression" dxfId="413" priority="19">
      <formula>AND($F$4&lt;&gt;"Service",$F$4&lt;&gt;"Ets/service",$F$4&lt;&gt;"Ambu")</formula>
    </cfRule>
  </conditionalFormatting>
  <conditionalFormatting sqref="C17:E29">
    <cfRule type="expression" dxfId="412" priority="17">
      <formula>IF(SUM(C$17:C$29)&gt;1,TRUE,FALSE)</formula>
    </cfRule>
  </conditionalFormatting>
  <conditionalFormatting sqref="C17:E29">
    <cfRule type="expression" dxfId="411" priority="18">
      <formula>IF(SUM(C$17:C$29)&lt;&gt;1,TRUE,FALSE)</formula>
    </cfRule>
  </conditionalFormatting>
  <conditionalFormatting sqref="E59">
    <cfRule type="expression" dxfId="410" priority="16">
      <formula>IF($F$3&lt;&gt;"ESAT",TRUE,FALSE)</formula>
    </cfRule>
  </conditionalFormatting>
  <conditionalFormatting sqref="E60">
    <cfRule type="expression" dxfId="409" priority="14">
      <formula>IF($F$3&lt;&gt;"ESAT",TRUE,FALSE)</formula>
    </cfRule>
  </conditionalFormatting>
  <conditionalFormatting sqref="C179:E179">
    <cfRule type="expression" dxfId="408" priority="13">
      <formula>IF(C179&gt;C165,TRUE,FALSE)</formula>
    </cfRule>
  </conditionalFormatting>
  <conditionalFormatting sqref="C166:E166">
    <cfRule type="cellIs" dxfId="407" priority="12" operator="lessThan">
      <formula>60</formula>
    </cfRule>
  </conditionalFormatting>
  <conditionalFormatting sqref="C180:E180">
    <cfRule type="cellIs" dxfId="406" priority="11" operator="greaterThan">
      <formula>30</formula>
    </cfRule>
  </conditionalFormatting>
  <conditionalFormatting sqref="C181:E181">
    <cfRule type="expression" dxfId="405" priority="10">
      <formula>IF(C181&lt;&gt;C165-C179,TRUE,FALSE)</formula>
    </cfRule>
  </conditionalFormatting>
  <conditionalFormatting sqref="C182:E182">
    <cfRule type="cellIs" dxfId="404" priority="9" operator="lessThan">
      <formula>30</formula>
    </cfRule>
  </conditionalFormatting>
  <conditionalFormatting sqref="C221">
    <cfRule type="expression" dxfId="403" priority="8">
      <formula>IF($C$219="individuel",TRUE,FALSE)</formula>
    </cfRule>
  </conditionalFormatting>
  <conditionalFormatting sqref="C62:E63">
    <cfRule type="expression" dxfId="402" priority="7">
      <formula>$F$3&lt;&gt;"CMPP"</formula>
    </cfRule>
  </conditionalFormatting>
  <conditionalFormatting sqref="C249">
    <cfRule type="expression" dxfId="401" priority="6">
      <formula>IF($F$3&lt;&gt;"CMPP",TRUE,FALSE)</formula>
    </cfRule>
  </conditionalFormatting>
  <conditionalFormatting sqref="C183">
    <cfRule type="cellIs" dxfId="400" priority="5" operator="lessThan">
      <formula>0</formula>
    </cfRule>
  </conditionalFormatting>
  <conditionalFormatting sqref="D183:E183">
    <cfRule type="cellIs" dxfId="399" priority="4" operator="lessThan">
      <formula>0</formula>
    </cfRule>
  </conditionalFormatting>
  <conditionalFormatting sqref="C185">
    <cfRule type="cellIs" dxfId="398" priority="3" operator="lessThan">
      <formula>0</formula>
    </cfRule>
  </conditionalFormatting>
  <conditionalFormatting sqref="D185">
    <cfRule type="cellIs" dxfId="397" priority="2" operator="lessThan">
      <formula>0</formula>
    </cfRule>
  </conditionalFormatting>
  <conditionalFormatting sqref="E185">
    <cfRule type="cellIs" dxfId="396"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56CC0140-5ED5-4113-B2B2-2AC6B67C8955}">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A0EAFBEF-C8C1-485A-9692-6DFE62E57C6C}">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393" priority="23">
      <formula>AND($F$3&lt;&gt;"ESAT")</formula>
    </cfRule>
  </conditionalFormatting>
  <conditionalFormatting sqref="C64:E65">
    <cfRule type="expression" dxfId="392" priority="22">
      <formula>$F$3&lt;&gt;"CAMSP"</formula>
    </cfRule>
  </conditionalFormatting>
  <conditionalFormatting sqref="C66:E67">
    <cfRule type="expression" dxfId="391" priority="21">
      <formula>$F$3&lt;&gt;"ITEP"</formula>
    </cfRule>
  </conditionalFormatting>
  <conditionalFormatting sqref="C140:E140">
    <cfRule type="expression" dxfId="390" priority="20">
      <formula>AND($F$4&lt;&gt;"Etablissement",$F$4&lt;&gt;"Ets/service")</formula>
    </cfRule>
  </conditionalFormatting>
  <conditionalFormatting sqref="C141:E141">
    <cfRule type="expression" dxfId="389" priority="19">
      <formula>AND($F$4&lt;&gt;"Service",$F$4&lt;&gt;"Ets/service",$F$4&lt;&gt;"Ambu")</formula>
    </cfRule>
  </conditionalFormatting>
  <conditionalFormatting sqref="C17:E29">
    <cfRule type="expression" dxfId="388" priority="17">
      <formula>IF(SUM(C$17:C$29)&gt;1,TRUE,FALSE)</formula>
    </cfRule>
  </conditionalFormatting>
  <conditionalFormatting sqref="C17:E29">
    <cfRule type="expression" dxfId="387" priority="18">
      <formula>IF(SUM(C$17:C$29)&lt;&gt;1,TRUE,FALSE)</formula>
    </cfRule>
  </conditionalFormatting>
  <conditionalFormatting sqref="E59">
    <cfRule type="expression" dxfId="386" priority="16">
      <formula>IF($F$3&lt;&gt;"ESAT",TRUE,FALSE)</formula>
    </cfRule>
  </conditionalFormatting>
  <conditionalFormatting sqref="E60">
    <cfRule type="expression" dxfId="385" priority="14">
      <formula>IF($F$3&lt;&gt;"ESAT",TRUE,FALSE)</formula>
    </cfRule>
  </conditionalFormatting>
  <conditionalFormatting sqref="C179:E179">
    <cfRule type="expression" dxfId="384" priority="13">
      <formula>IF(C179&gt;C165,TRUE,FALSE)</formula>
    </cfRule>
  </conditionalFormatting>
  <conditionalFormatting sqref="C166:E166">
    <cfRule type="cellIs" dxfId="383" priority="12" operator="lessThan">
      <formula>60</formula>
    </cfRule>
  </conditionalFormatting>
  <conditionalFormatting sqref="C180:E180">
    <cfRule type="cellIs" dxfId="382" priority="11" operator="greaterThan">
      <formula>30</formula>
    </cfRule>
  </conditionalFormatting>
  <conditionalFormatting sqref="C181:E181">
    <cfRule type="expression" dxfId="381" priority="10">
      <formula>IF(C181&lt;&gt;C165-C179,TRUE,FALSE)</formula>
    </cfRule>
  </conditionalFormatting>
  <conditionalFormatting sqref="C182:E182">
    <cfRule type="cellIs" dxfId="380" priority="9" operator="lessThan">
      <formula>30</formula>
    </cfRule>
  </conditionalFormatting>
  <conditionalFormatting sqref="C221">
    <cfRule type="expression" dxfId="379" priority="8">
      <formula>IF($C$219="individuel",TRUE,FALSE)</formula>
    </cfRule>
  </conditionalFormatting>
  <conditionalFormatting sqref="C62:E63">
    <cfRule type="expression" dxfId="378" priority="7">
      <formula>$F$3&lt;&gt;"CMPP"</formula>
    </cfRule>
  </conditionalFormatting>
  <conditionalFormatting sqref="C249">
    <cfRule type="expression" dxfId="377" priority="6">
      <formula>IF($F$3&lt;&gt;"CMPP",TRUE,FALSE)</formula>
    </cfRule>
  </conditionalFormatting>
  <conditionalFormatting sqref="C183">
    <cfRule type="cellIs" dxfId="376" priority="5" operator="lessThan">
      <formula>0</formula>
    </cfRule>
  </conditionalFormatting>
  <conditionalFormatting sqref="D183:E183">
    <cfRule type="cellIs" dxfId="375" priority="4" operator="lessThan">
      <formula>0</formula>
    </cfRule>
  </conditionalFormatting>
  <conditionalFormatting sqref="C185">
    <cfRule type="cellIs" dxfId="374" priority="3" operator="lessThan">
      <formula>0</formula>
    </cfRule>
  </conditionalFormatting>
  <conditionalFormatting sqref="D185">
    <cfRule type="cellIs" dxfId="373" priority="2" operator="lessThan">
      <formula>0</formula>
    </cfRule>
  </conditionalFormatting>
  <conditionalFormatting sqref="E185">
    <cfRule type="cellIs" dxfId="372" priority="1" operator="lessThan">
      <formula>0</formula>
    </cfRule>
  </conditionalFormatting>
  <dataValidations count="46">
    <dataValidation type="list" allowBlank="1" showInputMessage="1" showErrorMessage="1" sqref="E68">
      <formula1>"Autorisé dans l'arrêté de fonctionnement,Par mobilisation des places provisoirement disponible,non"</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C246">
      <formula1>"niveau 1,niveau 2,niveau 3"</formula1>
    </dataValidation>
    <dataValidation type="list" allowBlank="1" showInputMessage="1" showErrorMessage="1" sqref="C247">
      <formula1>"semaine,mois,année"</formula1>
    </dataValidation>
    <dataValidation type="decimal" operator="greaterThan" allowBlank="1" showInputMessage="1" showErrorMessage="1" sqref="E185">
      <formula1>-9.99999999999999E+69</formula1>
    </dataValidation>
    <dataValidation type="decimal" operator="greaterThan" allowBlank="1" showInputMessage="1" showErrorMessage="1" sqref="D185">
      <formula1>-9.99999999999999E+46</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3">
      <formula1>-9.99999999999999E+47</formula1>
    </dataValidation>
    <dataValidation type="decimal" operator="greaterThan" allowBlank="1" showInputMessage="1" showErrorMessage="1" sqref="E165">
      <formula1>-9.99999999999999E+45</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C165">
      <formula1>-9.99999999999999E+38</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error="Cette cellule doit comprendre un nombre supérieur à 0" sqref="C190:E190">
      <formula1>0</formula1>
    </dataValidation>
    <dataValidation type="list" allowBlank="1" showInputMessage="1" showErrorMessage="1" sqref="C56:D56">
      <formula1>"tout,partie,non"</formula1>
    </dataValidation>
    <dataValidation type="list" operator="greaterThan" allowBlank="1" showInputMessage="1" showErrorMessage="1" sqref="E187">
      <formula1>"propriétaire,locataire,meublé loué professionnel,mise à dispo,mixte,autre"</formula1>
    </dataValidation>
    <dataValidation operator="greaterThan" allowBlank="1" showInputMessage="1" showErrorMessage="1" sqref="C166:E166 C179:E181"/>
    <dataValidation operator="greaterThan" allowBlank="1" showInputMessage="1" showErrorMessage="1" error="Cette cellule doit contenir un nombre entier positif" sqref="C9:E9"/>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type="whole" operator="greaterThan" allowBlank="1" showInputMessage="1" showErrorMessage="1" error="Cette cellule doit contenir un nombre entier positif" sqref="C10:E12">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entier positif" sqref="C286:E286">
      <formula1>0</formula1>
    </dataValidation>
    <dataValidation type="list" allowBlank="1" showInputMessage="1" showErrorMessage="1" sqref="C196:D196">
      <formula1>"lié à GEPEC,hors GEPEC,pas de plan de formation"</formula1>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decimal" allowBlank="1" showInputMessage="1" showErrorMessage="1" error="Cette cellule doit contenir un nombre entre 0 et 100" sqref="C34:E34">
      <formula1>0.000000000000001</formula1>
      <formula2>100</formula2>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list" allowBlank="1" showInputMessage="1" showErrorMessage="1" sqref="C221">
      <formula1>"porte,ramassage"</formula1>
    </dataValidation>
    <dataValidation type="list" allowBlank="1" showInputMessage="1" showErrorMessage="1" sqref="C219">
      <formula1>"collectif,individuel,égalité"</formula1>
    </dataValidation>
    <dataValidation type="list" allowBlank="1" showInputMessage="1" showErrorMessage="1" sqref="C218">
      <formula1>"internalisés,externalisés,les deux"</formula1>
    </dataValidation>
    <dataValidation type="whole" operator="greaterThan" allowBlank="1" showInputMessage="1" showErrorMessage="1" error="Cette cellule doit contenir un entier naturel" sqref="C287:E287 C253:E253">
      <formula1>-1</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decimal" operator="greaterThan" allowBlank="1" showInputMessage="1" showErrorMessage="1" sqref="C186:E186 C178:E178 C167:E174">
      <formula1>-1</formula1>
    </dataValidation>
    <dataValidation type="decimal" allowBlank="1" showInputMessage="1" showErrorMessage="1" error="Cette cellule doit comprendre un nombre entre 0 et 100" sqref="C117 C177:E177 C191:E191 C222 C210:E214">
      <formula1>0</formula1>
      <formula2>100</formula2>
    </dataValidation>
    <dataValidation type="decimal" allowBlank="1" showInputMessage="1" showErrorMessage="1" error="Cette cellule doit comprendre un nombre compris entre 0 et 100" sqref="C142:E142">
      <formula1>0</formula1>
      <formula2>100</formula2>
    </dataValidation>
    <dataValidation type="decimal" operator="greaterThan" allowBlank="1" showInputMessage="1" showErrorMessage="1" error="Cette cellule doit contenir un nombre supérieur à 0" sqref="C199:E209 C143:E143 C189:E189">
      <formula1>0</formula1>
    </dataValidation>
    <dataValidation allowBlank="1" showInputMessage="1" showErrorMessage="1" error="Cette cellule ne peut contenir plus de 1000 caractères, espaces compris" sqref="F105"/>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decimal" allowBlank="1" showInputMessage="1" showErrorMessage="1" error="Cette cellule doit contenir un nombre entre 0 et 100" sqref="C144:E144 C42:E46 C254:E254">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sqref="C47:E47 C116">
      <formula1>0</formula1>
      <formula2>100</formula2>
    </dataValidation>
    <dataValidation type="decimal" operator="greaterThan" allowBlank="1" showInputMessage="1" showErrorMessage="1" error="Cette cellule doit contenir un nombre" sqref="C13:E13">
      <formula1>0</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63BBF2AA-B7E0-4992-9131-66413A8263A4}">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B69C4D72-8D06-4C5A-89D6-5AE5DDBFE0DE}">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318"/>
  <sheetViews>
    <sheetView zoomScaleNormal="100" workbookViewId="0">
      <pane ySplit="4" topLeftCell="A5" activePane="bottomLeft" state="frozen"/>
      <selection activeCell="D64" sqref="D64"/>
      <selection pane="bottomLeft" activeCell="D64" sqref="D64"/>
    </sheetView>
  </sheetViews>
  <sheetFormatPr baseColWidth="10" defaultColWidth="11.42578125" defaultRowHeight="15" x14ac:dyDescent="0.25"/>
  <cols>
    <col min="1" max="1" width="12.5703125" style="320" customWidth="1"/>
    <col min="2" max="2" width="50" style="320" customWidth="1"/>
    <col min="3" max="3" width="17.85546875" style="28" bestFit="1" customWidth="1"/>
    <col min="4" max="5" width="16.42578125" style="28" bestFit="1" customWidth="1"/>
    <col min="6" max="6" width="34.28515625" style="399" customWidth="1"/>
    <col min="7" max="7" width="11.42578125" style="320"/>
    <col min="8" max="26" width="11.42578125" style="320" customWidth="1"/>
    <col min="27" max="27" width="34.85546875" style="215" bestFit="1" customWidth="1"/>
    <col min="28" max="28" width="12.7109375" style="215" bestFit="1" customWidth="1"/>
    <col min="29" max="37" width="11.42578125" style="215"/>
    <col min="38" max="42" width="11.42578125" style="300"/>
    <col min="43" max="16384" width="11.42578125" style="320"/>
  </cols>
  <sheetData>
    <row r="2" spans="1:30" ht="15.75" x14ac:dyDescent="0.25">
      <c r="A2" s="29" t="s">
        <v>217</v>
      </c>
      <c r="B2" s="682" t="s">
        <v>218</v>
      </c>
      <c r="C2" s="682"/>
      <c r="D2" s="682"/>
      <c r="E2" s="682"/>
      <c r="F2" s="396" t="s">
        <v>219</v>
      </c>
    </row>
    <row r="3" spans="1:30" ht="18.75" x14ac:dyDescent="0.25">
      <c r="A3" s="30">
        <f ca="1">VLOOKUP(VALUE(MID(CELL("filename",A1),FIND("]",CELL("filename",A1))+1,LEN(CELL("filename",A1))-FIND("]",CELL("filename",A1)))),Périmètre!B10:D200,3,FALSE)</f>
        <v>0</v>
      </c>
      <c r="B3" s="683" t="e">
        <f ca="1">INDEX(Périmètre!E:E,MATCH(A3,Périmètre!D:D,0),1)</f>
        <v>#N/A</v>
      </c>
      <c r="C3" s="683"/>
      <c r="D3" s="683"/>
      <c r="E3" s="683"/>
      <c r="F3" s="397" t="e">
        <f ca="1">INDEX(Périmètre!C:C,MATCH(A3,Périmètre!D:D,0),1)</f>
        <v>#N/A</v>
      </c>
    </row>
    <row r="4" spans="1:30" ht="18.75" x14ac:dyDescent="0.25">
      <c r="A4" s="31"/>
      <c r="B4" s="684"/>
      <c r="C4" s="684"/>
      <c r="D4" s="684"/>
      <c r="E4" s="684"/>
      <c r="F4" s="398" t="e">
        <f ca="1">VLOOKUP(F3,Feuil57!A:B,2,FALSE)</f>
        <v>#N/A</v>
      </c>
    </row>
    <row r="5" spans="1:30" ht="15.75" thickBot="1" x14ac:dyDescent="0.3"/>
    <row r="6" spans="1:30" ht="21" x14ac:dyDescent="0.35">
      <c r="A6" s="479" t="s">
        <v>2</v>
      </c>
      <c r="B6" s="480"/>
      <c r="C6" s="480"/>
      <c r="D6" s="480"/>
      <c r="E6" s="480"/>
      <c r="F6" s="481"/>
    </row>
    <row r="7" spans="1:30" ht="19.5" thickBot="1" x14ac:dyDescent="0.35">
      <c r="A7" s="485" t="s">
        <v>75</v>
      </c>
      <c r="B7" s="486"/>
      <c r="C7" s="486"/>
      <c r="D7" s="486"/>
      <c r="E7" s="486"/>
      <c r="F7" s="487"/>
    </row>
    <row r="8" spans="1:30" x14ac:dyDescent="0.25">
      <c r="A8" s="636"/>
      <c r="B8" s="637"/>
      <c r="C8" s="32" t="s">
        <v>6</v>
      </c>
      <c r="D8" s="33" t="s">
        <v>7</v>
      </c>
      <c r="E8" s="32" t="s">
        <v>8</v>
      </c>
      <c r="F8" s="341" t="s">
        <v>9</v>
      </c>
    </row>
    <row r="9" spans="1:30" x14ac:dyDescent="0.25">
      <c r="A9" s="638" t="s">
        <v>52</v>
      </c>
      <c r="B9" s="554"/>
      <c r="C9" s="214">
        <f>C10+C11+C12</f>
        <v>0</v>
      </c>
      <c r="D9" s="214">
        <f t="shared" ref="D9:E9" si="0">D10+D11+D12</f>
        <v>0</v>
      </c>
      <c r="E9" s="214">
        <f t="shared" si="0"/>
        <v>0</v>
      </c>
      <c r="F9" s="446"/>
    </row>
    <row r="10" spans="1:30" x14ac:dyDescent="0.25">
      <c r="A10" s="638" t="s">
        <v>70</v>
      </c>
      <c r="B10" s="554"/>
      <c r="C10" s="11"/>
      <c r="D10" s="11"/>
      <c r="E10" s="11"/>
      <c r="F10" s="400"/>
    </row>
    <row r="11" spans="1:30" x14ac:dyDescent="0.25">
      <c r="A11" s="638" t="s">
        <v>71</v>
      </c>
      <c r="B11" s="554"/>
      <c r="C11" s="11"/>
      <c r="D11" s="11"/>
      <c r="E11" s="11"/>
      <c r="F11" s="446"/>
    </row>
    <row r="12" spans="1:30" x14ac:dyDescent="0.25">
      <c r="A12" s="638" t="s">
        <v>371</v>
      </c>
      <c r="B12" s="554"/>
      <c r="C12" s="11"/>
      <c r="D12" s="11"/>
      <c r="E12" s="11"/>
      <c r="F12" s="446"/>
    </row>
    <row r="13" spans="1:30" ht="15" customHeight="1" thickBot="1" x14ac:dyDescent="0.3">
      <c r="A13" s="649" t="s">
        <v>35</v>
      </c>
      <c r="B13" s="650"/>
      <c r="C13" s="12"/>
      <c r="D13" s="14"/>
      <c r="E13" s="12"/>
      <c r="F13" s="401" t="s">
        <v>605</v>
      </c>
    </row>
    <row r="14" spans="1:30" x14ac:dyDescent="0.25">
      <c r="A14" s="21"/>
      <c r="B14" s="34"/>
      <c r="C14" s="35"/>
      <c r="D14" s="35"/>
      <c r="E14" s="35"/>
      <c r="F14" s="402"/>
    </row>
    <row r="15" spans="1:30" ht="19.5" thickBot="1" x14ac:dyDescent="0.35">
      <c r="A15" s="485" t="s">
        <v>76</v>
      </c>
      <c r="B15" s="486"/>
      <c r="C15" s="486"/>
      <c r="D15" s="486"/>
      <c r="E15" s="486"/>
      <c r="F15" s="487"/>
    </row>
    <row r="16" spans="1:30" x14ac:dyDescent="0.25">
      <c r="A16" s="518"/>
      <c r="B16" s="522"/>
      <c r="C16" s="32" t="s">
        <v>6</v>
      </c>
      <c r="D16" s="33" t="s">
        <v>7</v>
      </c>
      <c r="E16" s="32" t="s">
        <v>8</v>
      </c>
      <c r="F16" s="341" t="s">
        <v>9</v>
      </c>
      <c r="AB16" s="215" t="s">
        <v>6</v>
      </c>
      <c r="AC16" s="215" t="s">
        <v>7</v>
      </c>
      <c r="AD16" s="215" t="s">
        <v>8</v>
      </c>
    </row>
    <row r="17" spans="1:30" ht="15" customHeight="1" x14ac:dyDescent="0.25">
      <c r="A17" s="634" t="s">
        <v>68</v>
      </c>
      <c r="B17" s="36" t="s">
        <v>54</v>
      </c>
      <c r="C17" s="418"/>
      <c r="D17" s="418"/>
      <c r="E17" s="418"/>
      <c r="F17" s="167" t="s">
        <v>34</v>
      </c>
      <c r="AA17" s="215" t="s">
        <v>228</v>
      </c>
      <c r="AB17" s="215">
        <f>C17*C$9</f>
        <v>0</v>
      </c>
      <c r="AC17" s="215">
        <f t="shared" ref="AC17:AD29" si="1">D17*D$9</f>
        <v>0</v>
      </c>
      <c r="AD17" s="215">
        <f t="shared" si="1"/>
        <v>0</v>
      </c>
    </row>
    <row r="18" spans="1:30" x14ac:dyDescent="0.25">
      <c r="A18" s="634"/>
      <c r="B18" s="36" t="s">
        <v>55</v>
      </c>
      <c r="C18" s="418"/>
      <c r="D18" s="418"/>
      <c r="E18" s="418"/>
      <c r="F18" s="167" t="s">
        <v>34</v>
      </c>
      <c r="AA18" s="215" t="s">
        <v>229</v>
      </c>
      <c r="AB18" s="215">
        <f t="shared" ref="AB18:AB29" si="2">C18*C$9</f>
        <v>0</v>
      </c>
      <c r="AC18" s="215">
        <f t="shared" si="1"/>
        <v>0</v>
      </c>
      <c r="AD18" s="215">
        <f t="shared" si="1"/>
        <v>0</v>
      </c>
    </row>
    <row r="19" spans="1:30" x14ac:dyDescent="0.25">
      <c r="A19" s="634"/>
      <c r="B19" s="36" t="s">
        <v>56</v>
      </c>
      <c r="C19" s="418"/>
      <c r="D19" s="418"/>
      <c r="E19" s="418"/>
      <c r="F19" s="167" t="s">
        <v>34</v>
      </c>
      <c r="AA19" s="215" t="s">
        <v>230</v>
      </c>
      <c r="AB19" s="215">
        <f t="shared" si="2"/>
        <v>0</v>
      </c>
      <c r="AC19" s="215">
        <f t="shared" si="1"/>
        <v>0</v>
      </c>
      <c r="AD19" s="215">
        <f t="shared" si="1"/>
        <v>0</v>
      </c>
    </row>
    <row r="20" spans="1:30" x14ac:dyDescent="0.25">
      <c r="A20" s="634"/>
      <c r="B20" s="36" t="s">
        <v>57</v>
      </c>
      <c r="C20" s="418"/>
      <c r="D20" s="418"/>
      <c r="E20" s="418"/>
      <c r="F20" s="167" t="s">
        <v>34</v>
      </c>
      <c r="AA20" s="215" t="s">
        <v>231</v>
      </c>
      <c r="AB20" s="215">
        <f t="shared" si="2"/>
        <v>0</v>
      </c>
      <c r="AC20" s="215">
        <f t="shared" si="1"/>
        <v>0</v>
      </c>
      <c r="AD20" s="215">
        <f t="shared" si="1"/>
        <v>0</v>
      </c>
    </row>
    <row r="21" spans="1:30" x14ac:dyDescent="0.25">
      <c r="A21" s="634"/>
      <c r="B21" s="36" t="s">
        <v>58</v>
      </c>
      <c r="C21" s="418"/>
      <c r="D21" s="418"/>
      <c r="E21" s="418"/>
      <c r="F21" s="167" t="s">
        <v>34</v>
      </c>
      <c r="AA21" s="215" t="s">
        <v>232</v>
      </c>
      <c r="AB21" s="215">
        <f t="shared" si="2"/>
        <v>0</v>
      </c>
      <c r="AC21" s="215">
        <f t="shared" si="1"/>
        <v>0</v>
      </c>
      <c r="AD21" s="215">
        <f t="shared" si="1"/>
        <v>0</v>
      </c>
    </row>
    <row r="22" spans="1:30" x14ac:dyDescent="0.25">
      <c r="A22" s="634"/>
      <c r="B22" s="36" t="s">
        <v>59</v>
      </c>
      <c r="C22" s="418"/>
      <c r="D22" s="418"/>
      <c r="E22" s="418"/>
      <c r="F22" s="167" t="s">
        <v>34</v>
      </c>
      <c r="AA22" s="215" t="s">
        <v>233</v>
      </c>
      <c r="AB22" s="215">
        <f t="shared" si="2"/>
        <v>0</v>
      </c>
      <c r="AC22" s="215">
        <f t="shared" si="1"/>
        <v>0</v>
      </c>
      <c r="AD22" s="215">
        <f t="shared" si="1"/>
        <v>0</v>
      </c>
    </row>
    <row r="23" spans="1:30" x14ac:dyDescent="0.25">
      <c r="A23" s="634"/>
      <c r="B23" s="36" t="s">
        <v>60</v>
      </c>
      <c r="C23" s="418"/>
      <c r="D23" s="418"/>
      <c r="E23" s="418"/>
      <c r="F23" s="167" t="s">
        <v>34</v>
      </c>
      <c r="AA23" s="215" t="s">
        <v>239</v>
      </c>
      <c r="AB23" s="215">
        <f t="shared" si="2"/>
        <v>0</v>
      </c>
      <c r="AC23" s="215">
        <f t="shared" si="1"/>
        <v>0</v>
      </c>
      <c r="AD23" s="215">
        <f t="shared" si="1"/>
        <v>0</v>
      </c>
    </row>
    <row r="24" spans="1:30" x14ac:dyDescent="0.25">
      <c r="A24" s="634"/>
      <c r="B24" s="36" t="s">
        <v>61</v>
      </c>
      <c r="C24" s="418"/>
      <c r="D24" s="418"/>
      <c r="E24" s="418"/>
      <c r="F24" s="167" t="s">
        <v>34</v>
      </c>
      <c r="AA24" s="215" t="s">
        <v>234</v>
      </c>
      <c r="AB24" s="215">
        <f t="shared" si="2"/>
        <v>0</v>
      </c>
      <c r="AC24" s="215">
        <f t="shared" si="1"/>
        <v>0</v>
      </c>
      <c r="AD24" s="215">
        <f t="shared" si="1"/>
        <v>0</v>
      </c>
    </row>
    <row r="25" spans="1:30" x14ac:dyDescent="0.25">
      <c r="A25" s="634"/>
      <c r="B25" s="36" t="s">
        <v>62</v>
      </c>
      <c r="C25" s="418"/>
      <c r="D25" s="418"/>
      <c r="E25" s="418"/>
      <c r="F25" s="167" t="s">
        <v>34</v>
      </c>
      <c r="AA25" s="215" t="s">
        <v>235</v>
      </c>
      <c r="AB25" s="215">
        <f t="shared" si="2"/>
        <v>0</v>
      </c>
      <c r="AC25" s="215">
        <f t="shared" si="1"/>
        <v>0</v>
      </c>
      <c r="AD25" s="215">
        <f t="shared" si="1"/>
        <v>0</v>
      </c>
    </row>
    <row r="26" spans="1:30" x14ac:dyDescent="0.25">
      <c r="A26" s="634"/>
      <c r="B26" s="36" t="s">
        <v>63</v>
      </c>
      <c r="C26" s="418"/>
      <c r="D26" s="418"/>
      <c r="E26" s="418"/>
      <c r="F26" s="167" t="s">
        <v>34</v>
      </c>
      <c r="AA26" s="215" t="s">
        <v>236</v>
      </c>
      <c r="AB26" s="215">
        <f t="shared" si="2"/>
        <v>0</v>
      </c>
      <c r="AC26" s="215">
        <f t="shared" si="1"/>
        <v>0</v>
      </c>
      <c r="AD26" s="215">
        <f t="shared" si="1"/>
        <v>0</v>
      </c>
    </row>
    <row r="27" spans="1:30" x14ac:dyDescent="0.25">
      <c r="A27" s="634"/>
      <c r="B27" s="36" t="s">
        <v>64</v>
      </c>
      <c r="C27" s="418"/>
      <c r="D27" s="418"/>
      <c r="E27" s="418"/>
      <c r="F27" s="167" t="s">
        <v>34</v>
      </c>
      <c r="AA27" s="215" t="s">
        <v>237</v>
      </c>
      <c r="AB27" s="215">
        <f t="shared" si="2"/>
        <v>0</v>
      </c>
      <c r="AC27" s="215">
        <f t="shared" si="1"/>
        <v>0</v>
      </c>
      <c r="AD27" s="215">
        <f t="shared" si="1"/>
        <v>0</v>
      </c>
    </row>
    <row r="28" spans="1:30" x14ac:dyDescent="0.25">
      <c r="A28" s="634"/>
      <c r="B28" s="36" t="s">
        <v>65</v>
      </c>
      <c r="C28" s="418"/>
      <c r="D28" s="418"/>
      <c r="E28" s="418"/>
      <c r="F28" s="167" t="s">
        <v>34</v>
      </c>
      <c r="AA28" s="215" t="s">
        <v>238</v>
      </c>
      <c r="AB28" s="215">
        <f t="shared" si="2"/>
        <v>0</v>
      </c>
      <c r="AC28" s="215">
        <f t="shared" si="1"/>
        <v>0</v>
      </c>
      <c r="AD28" s="215">
        <f t="shared" si="1"/>
        <v>0</v>
      </c>
    </row>
    <row r="29" spans="1:30" ht="15.75" thickBot="1" x14ac:dyDescent="0.3">
      <c r="A29" s="635"/>
      <c r="B29" s="37" t="s">
        <v>66</v>
      </c>
      <c r="C29" s="419"/>
      <c r="D29" s="419"/>
      <c r="E29" s="419"/>
      <c r="F29" s="342" t="s">
        <v>34</v>
      </c>
      <c r="AA29" s="215" t="s">
        <v>572</v>
      </c>
      <c r="AB29" s="215">
        <f t="shared" si="2"/>
        <v>0</v>
      </c>
      <c r="AC29" s="215">
        <f t="shared" si="1"/>
        <v>0</v>
      </c>
      <c r="AD29" s="215">
        <f t="shared" si="1"/>
        <v>0</v>
      </c>
    </row>
    <row r="30" spans="1:30" ht="15.75" customHeight="1" thickTop="1" x14ac:dyDescent="0.25">
      <c r="A30" s="705" t="s">
        <v>67</v>
      </c>
      <c r="B30" s="706"/>
      <c r="C30" s="11"/>
      <c r="D30" s="11"/>
      <c r="E30" s="11"/>
      <c r="F30" s="343" t="s">
        <v>512</v>
      </c>
      <c r="G30" s="38"/>
      <c r="AA30" s="215" t="s">
        <v>568</v>
      </c>
    </row>
    <row r="31" spans="1:30" ht="15.75" hidden="1" customHeight="1" x14ac:dyDescent="0.25">
      <c r="A31" s="651" t="s">
        <v>459</v>
      </c>
      <c r="B31" s="652"/>
      <c r="C31" s="652"/>
      <c r="D31" s="652"/>
      <c r="E31" s="652"/>
      <c r="F31" s="653"/>
      <c r="G31" s="38"/>
      <c r="AA31" s="216" t="s">
        <v>388</v>
      </c>
      <c r="AB31" s="215" t="e">
        <f ca="1">IF(OR($F$3="IME",F3="IEM"),C9,"")</f>
        <v>#N/A</v>
      </c>
      <c r="AC31" s="215" t="e">
        <f t="shared" ref="AC31:AD31" ca="1" si="3">IF(OR($F$3="IME",G3="IEM"),D9,"")</f>
        <v>#N/A</v>
      </c>
      <c r="AD31" s="215" t="e">
        <f t="shared" ca="1" si="3"/>
        <v>#N/A</v>
      </c>
    </row>
    <row r="32" spans="1:30" x14ac:dyDescent="0.25">
      <c r="A32" s="566" t="s">
        <v>474</v>
      </c>
      <c r="B32" s="567"/>
      <c r="C32" s="420"/>
      <c r="D32" s="420"/>
      <c r="E32" s="420"/>
      <c r="F32" s="229" t="s">
        <v>96</v>
      </c>
      <c r="AA32" s="215" t="s">
        <v>568</v>
      </c>
    </row>
    <row r="33" spans="1:36" ht="45" x14ac:dyDescent="0.25">
      <c r="A33" s="525" t="s">
        <v>97</v>
      </c>
      <c r="B33" s="527"/>
      <c r="C33" s="418"/>
      <c r="D33" s="418"/>
      <c r="E33" s="418"/>
      <c r="F33" s="344"/>
      <c r="AA33" s="215" t="s">
        <v>569</v>
      </c>
      <c r="AB33" s="215">
        <f>C33*C9</f>
        <v>0</v>
      </c>
      <c r="AC33" s="215">
        <f>D33*D9</f>
        <v>0</v>
      </c>
      <c r="AD33" s="215">
        <f t="shared" ref="AD33" si="4">E33*E9</f>
        <v>0</v>
      </c>
      <c r="AE33" s="337" t="s">
        <v>570</v>
      </c>
      <c r="AF33" s="215" t="e">
        <f ca="1">IF($F$3="ESAT",C9,"")</f>
        <v>#N/A</v>
      </c>
      <c r="AG33" s="215" t="e">
        <f t="shared" ref="AG33:AH33" ca="1" si="5">IF($F$3="ESAT",D9,"")</f>
        <v>#N/A</v>
      </c>
      <c r="AH33" s="215" t="e">
        <f t="shared" ca="1" si="5"/>
        <v>#N/A</v>
      </c>
      <c r="AJ33" s="215">
        <f>E33*E9</f>
        <v>0</v>
      </c>
    </row>
    <row r="34" spans="1:36" ht="30" x14ac:dyDescent="0.25">
      <c r="A34" s="525" t="s">
        <v>103</v>
      </c>
      <c r="B34" s="527"/>
      <c r="C34" s="418"/>
      <c r="D34" s="418"/>
      <c r="E34" s="418"/>
      <c r="F34" s="203" t="s">
        <v>608</v>
      </c>
      <c r="G34" s="179"/>
      <c r="AA34" s="215" t="s">
        <v>244</v>
      </c>
      <c r="AB34" s="215">
        <f>C34*C9</f>
        <v>0</v>
      </c>
      <c r="AC34" s="215">
        <f t="shared" ref="AC34:AD34" si="6">D34*D9</f>
        <v>0</v>
      </c>
      <c r="AD34" s="215">
        <f t="shared" si="6"/>
        <v>0</v>
      </c>
    </row>
    <row r="35" spans="1:36" x14ac:dyDescent="0.25">
      <c r="A35" s="525" t="s">
        <v>91</v>
      </c>
      <c r="B35" s="527"/>
      <c r="C35" s="40"/>
      <c r="D35" s="40"/>
      <c r="E35" s="293"/>
      <c r="F35" s="167"/>
      <c r="AA35" s="215" t="s">
        <v>255</v>
      </c>
      <c r="AD35" s="215">
        <f t="shared" ref="AD35:AD38" si="7">IF(E35="oui",1,0)</f>
        <v>0</v>
      </c>
    </row>
    <row r="36" spans="1:36" x14ac:dyDescent="0.25">
      <c r="A36" s="525" t="s">
        <v>30</v>
      </c>
      <c r="B36" s="527"/>
      <c r="C36" s="40"/>
      <c r="D36" s="40"/>
      <c r="E36" s="293"/>
      <c r="F36" s="167" t="s">
        <v>99</v>
      </c>
      <c r="AA36" s="215" t="s">
        <v>255</v>
      </c>
      <c r="AD36" s="215">
        <f t="shared" si="7"/>
        <v>0</v>
      </c>
    </row>
    <row r="37" spans="1:36" x14ac:dyDescent="0.25">
      <c r="A37" s="525" t="s">
        <v>38</v>
      </c>
      <c r="B37" s="527"/>
      <c r="C37" s="40"/>
      <c r="D37" s="40"/>
      <c r="E37" s="293"/>
      <c r="F37" s="167" t="s">
        <v>100</v>
      </c>
      <c r="AA37" s="215" t="s">
        <v>255</v>
      </c>
      <c r="AD37" s="215">
        <f t="shared" si="7"/>
        <v>0</v>
      </c>
    </row>
    <row r="38" spans="1:36" ht="30.75" customHeight="1" thickBot="1" x14ac:dyDescent="0.3">
      <c r="A38" s="539" t="s">
        <v>33</v>
      </c>
      <c r="B38" s="541"/>
      <c r="C38" s="41"/>
      <c r="D38" s="41"/>
      <c r="E38" s="15"/>
      <c r="F38" s="212" t="s">
        <v>100</v>
      </c>
      <c r="AA38" s="215" t="s">
        <v>255</v>
      </c>
      <c r="AD38" s="215">
        <f t="shared" si="7"/>
        <v>0</v>
      </c>
    </row>
    <row r="39" spans="1:36" ht="15.75" thickBot="1" x14ac:dyDescent="0.3">
      <c r="A39" s="21"/>
      <c r="B39" s="42"/>
      <c r="C39" s="35"/>
      <c r="D39" s="35"/>
      <c r="E39" s="35"/>
      <c r="F39" s="43"/>
    </row>
    <row r="40" spans="1:36" ht="19.5" thickBot="1" x14ac:dyDescent="0.35">
      <c r="A40" s="482" t="s">
        <v>397</v>
      </c>
      <c r="B40" s="483"/>
      <c r="C40" s="483"/>
      <c r="D40" s="483"/>
      <c r="E40" s="483"/>
      <c r="F40" s="484"/>
    </row>
    <row r="41" spans="1:36" x14ac:dyDescent="0.25">
      <c r="A41" s="656"/>
      <c r="B41" s="657"/>
      <c r="C41" s="32" t="s">
        <v>6</v>
      </c>
      <c r="D41" s="33" t="s">
        <v>7</v>
      </c>
      <c r="E41" s="32" t="s">
        <v>8</v>
      </c>
      <c r="F41" s="341" t="s">
        <v>9</v>
      </c>
    </row>
    <row r="42" spans="1:36" ht="30" customHeight="1" x14ac:dyDescent="0.25">
      <c r="A42" s="626" t="s">
        <v>104</v>
      </c>
      <c r="B42" s="627"/>
      <c r="C42" s="421"/>
      <c r="D42" s="421"/>
      <c r="E42" s="421"/>
      <c r="F42" s="213"/>
      <c r="AA42" s="215" t="s">
        <v>251</v>
      </c>
      <c r="AB42" s="215">
        <f>C42*C$9</f>
        <v>0</v>
      </c>
      <c r="AC42" s="215">
        <f t="shared" ref="AC42:AD43" si="8">D42*D$9</f>
        <v>0</v>
      </c>
      <c r="AD42" s="215">
        <f t="shared" si="8"/>
        <v>0</v>
      </c>
    </row>
    <row r="43" spans="1:36" ht="30" customHeight="1" x14ac:dyDescent="0.25">
      <c r="A43" s="626" t="s">
        <v>398</v>
      </c>
      <c r="B43" s="627"/>
      <c r="C43" s="421"/>
      <c r="D43" s="421"/>
      <c r="E43" s="421"/>
      <c r="F43" s="213"/>
      <c r="AA43" s="215" t="s">
        <v>251</v>
      </c>
      <c r="AB43" s="215">
        <f>C43*C$9</f>
        <v>0</v>
      </c>
      <c r="AC43" s="215">
        <f t="shared" si="8"/>
        <v>0</v>
      </c>
      <c r="AD43" s="215">
        <f t="shared" si="8"/>
        <v>0</v>
      </c>
    </row>
    <row r="44" spans="1:36" ht="15" customHeight="1" x14ac:dyDescent="0.25">
      <c r="A44" s="660" t="s">
        <v>102</v>
      </c>
      <c r="B44" s="661"/>
      <c r="C44" s="421"/>
      <c r="D44" s="421"/>
      <c r="E44" s="421"/>
      <c r="F44" s="213" t="s">
        <v>606</v>
      </c>
      <c r="AA44" s="215" t="s">
        <v>568</v>
      </c>
    </row>
    <row r="45" spans="1:36" ht="15" customHeight="1" x14ac:dyDescent="0.25">
      <c r="A45" s="660" t="s">
        <v>101</v>
      </c>
      <c r="B45" s="661"/>
      <c r="C45" s="421"/>
      <c r="D45" s="421"/>
      <c r="E45" s="421"/>
      <c r="F45" s="213" t="s">
        <v>607</v>
      </c>
      <c r="AA45" s="215" t="s">
        <v>568</v>
      </c>
    </row>
    <row r="46" spans="1:36" ht="30.75" customHeight="1" thickBot="1" x14ac:dyDescent="0.3">
      <c r="A46" s="662" t="s">
        <v>105</v>
      </c>
      <c r="B46" s="663"/>
      <c r="C46" s="422"/>
      <c r="D46" s="422"/>
      <c r="E46" s="422"/>
      <c r="F46" s="345"/>
      <c r="AA46" s="215" t="s">
        <v>568</v>
      </c>
    </row>
    <row r="47" spans="1:36" x14ac:dyDescent="0.25">
      <c r="A47" s="21"/>
      <c r="B47" s="44"/>
      <c r="C47" s="35"/>
      <c r="D47" s="35"/>
      <c r="E47" s="35"/>
      <c r="F47" s="402"/>
    </row>
    <row r="48" spans="1:36" ht="19.5" thickBot="1" x14ac:dyDescent="0.35">
      <c r="A48" s="485" t="s">
        <v>79</v>
      </c>
      <c r="B48" s="486"/>
      <c r="C48" s="486"/>
      <c r="D48" s="486"/>
      <c r="E48" s="486"/>
      <c r="F48" s="487"/>
    </row>
    <row r="49" spans="1:30" x14ac:dyDescent="0.25">
      <c r="A49" s="707"/>
      <c r="B49" s="708"/>
      <c r="C49" s="32" t="s">
        <v>6</v>
      </c>
      <c r="D49" s="33" t="s">
        <v>7</v>
      </c>
      <c r="E49" s="32" t="s">
        <v>8</v>
      </c>
      <c r="F49" s="341" t="s">
        <v>9</v>
      </c>
    </row>
    <row r="50" spans="1:30" ht="30" x14ac:dyDescent="0.25">
      <c r="A50" s="645" t="s">
        <v>86</v>
      </c>
      <c r="B50" s="442" t="s">
        <v>513</v>
      </c>
      <c r="C50" s="321"/>
      <c r="D50" s="321"/>
      <c r="E50" s="94"/>
      <c r="F50" s="347" t="s">
        <v>550</v>
      </c>
      <c r="AA50" s="215" t="s">
        <v>255</v>
      </c>
      <c r="AD50" s="215">
        <f t="shared" ref="AD50:AD56" si="9">IF(E50="oui",1,0)</f>
        <v>0</v>
      </c>
    </row>
    <row r="51" spans="1:30" ht="30" x14ac:dyDescent="0.25">
      <c r="A51" s="646"/>
      <c r="B51" s="442" t="s">
        <v>514</v>
      </c>
      <c r="C51" s="321"/>
      <c r="D51" s="321"/>
      <c r="E51" s="423"/>
      <c r="F51" s="391"/>
      <c r="AA51" s="215" t="s">
        <v>603</v>
      </c>
      <c r="AD51" s="215">
        <f>E51*SUM(AD17:AD29)</f>
        <v>0</v>
      </c>
    </row>
    <row r="52" spans="1:30" ht="30" x14ac:dyDescent="0.25">
      <c r="A52" s="646"/>
      <c r="B52" s="435" t="s">
        <v>515</v>
      </c>
      <c r="C52" s="321"/>
      <c r="D52" s="321"/>
      <c r="E52" s="94"/>
      <c r="F52" s="347" t="s">
        <v>550</v>
      </c>
      <c r="AA52" s="215" t="s">
        <v>255</v>
      </c>
      <c r="AD52" s="215">
        <f t="shared" si="9"/>
        <v>0</v>
      </c>
    </row>
    <row r="53" spans="1:30" ht="30" x14ac:dyDescent="0.25">
      <c r="A53" s="646"/>
      <c r="B53" s="435" t="s">
        <v>106</v>
      </c>
      <c r="C53" s="321"/>
      <c r="D53" s="321"/>
      <c r="E53" s="94"/>
      <c r="F53" s="347" t="s">
        <v>550</v>
      </c>
      <c r="AA53" s="215" t="s">
        <v>255</v>
      </c>
      <c r="AD53" s="215">
        <f t="shared" si="9"/>
        <v>0</v>
      </c>
    </row>
    <row r="54" spans="1:30" ht="30" x14ac:dyDescent="0.25">
      <c r="A54" s="646"/>
      <c r="B54" s="435" t="s">
        <v>516</v>
      </c>
      <c r="C54" s="321"/>
      <c r="D54" s="321"/>
      <c r="E54" s="94"/>
      <c r="F54" s="347" t="s">
        <v>550</v>
      </c>
      <c r="AA54" s="215" t="s">
        <v>255</v>
      </c>
      <c r="AD54" s="215">
        <f t="shared" si="9"/>
        <v>0</v>
      </c>
    </row>
    <row r="55" spans="1:30" ht="30.75" thickBot="1" x14ac:dyDescent="0.3">
      <c r="A55" s="647"/>
      <c r="B55" s="48" t="s">
        <v>547</v>
      </c>
      <c r="C55" s="323"/>
      <c r="D55" s="323"/>
      <c r="E55" s="95"/>
      <c r="F55" s="371" t="s">
        <v>550</v>
      </c>
      <c r="AA55" s="215" t="s">
        <v>255</v>
      </c>
      <c r="AD55" s="215">
        <f t="shared" si="9"/>
        <v>0</v>
      </c>
    </row>
    <row r="56" spans="1:30" ht="45.75" thickTop="1" x14ac:dyDescent="0.25">
      <c r="A56" s="648" t="s">
        <v>80</v>
      </c>
      <c r="B56" s="50" t="s">
        <v>501</v>
      </c>
      <c r="C56" s="51"/>
      <c r="D56" s="51"/>
      <c r="E56" s="234"/>
      <c r="F56" s="367" t="s">
        <v>567</v>
      </c>
      <c r="AA56" s="215" t="s">
        <v>255</v>
      </c>
      <c r="AD56" s="215">
        <f t="shared" si="9"/>
        <v>0</v>
      </c>
    </row>
    <row r="57" spans="1:30" ht="30" x14ac:dyDescent="0.25">
      <c r="A57" s="646"/>
      <c r="B57" s="435" t="s">
        <v>488</v>
      </c>
      <c r="C57" s="425"/>
      <c r="D57" s="425"/>
      <c r="E57" s="425"/>
      <c r="F57" s="347" t="s">
        <v>502</v>
      </c>
      <c r="AA57" s="215" t="s">
        <v>257</v>
      </c>
      <c r="AB57" s="215">
        <f>C57*C58</f>
        <v>0</v>
      </c>
      <c r="AC57" s="215">
        <f t="shared" ref="AC57:AD57" si="10">D57*D58</f>
        <v>0</v>
      </c>
      <c r="AD57" s="215">
        <f t="shared" si="10"/>
        <v>0</v>
      </c>
    </row>
    <row r="58" spans="1:30" ht="15.75" thickBot="1" x14ac:dyDescent="0.3">
      <c r="A58" s="647"/>
      <c r="B58" s="48" t="s">
        <v>147</v>
      </c>
      <c r="C58" s="96"/>
      <c r="D58" s="96"/>
      <c r="E58" s="96"/>
      <c r="F58" s="371"/>
      <c r="AA58" s="215" t="s">
        <v>568</v>
      </c>
    </row>
    <row r="59" spans="1:30" ht="30.75" thickTop="1" x14ac:dyDescent="0.25">
      <c r="A59" s="648" t="s">
        <v>87</v>
      </c>
      <c r="B59" s="324" t="s">
        <v>548</v>
      </c>
      <c r="C59" s="325"/>
      <c r="D59" s="325"/>
      <c r="E59" s="327"/>
      <c r="F59" s="367" t="s">
        <v>550</v>
      </c>
      <c r="AA59" s="215" t="s">
        <v>255</v>
      </c>
      <c r="AD59" s="215">
        <f t="shared" ref="AD59:AD67" si="11">IF(E59="oui",1,0)</f>
        <v>0</v>
      </c>
    </row>
    <row r="60" spans="1:30" ht="30" x14ac:dyDescent="0.25">
      <c r="A60" s="646"/>
      <c r="B60" s="435" t="s">
        <v>549</v>
      </c>
      <c r="C60" s="321"/>
      <c r="D60" s="321"/>
      <c r="E60" s="326"/>
      <c r="F60" s="347" t="s">
        <v>550</v>
      </c>
      <c r="AA60" s="215" t="s">
        <v>255</v>
      </c>
      <c r="AD60" s="215">
        <f t="shared" si="11"/>
        <v>0</v>
      </c>
    </row>
    <row r="61" spans="1:30" ht="30.75" thickBot="1" x14ac:dyDescent="0.3">
      <c r="A61" s="647"/>
      <c r="B61" s="330" t="s">
        <v>399</v>
      </c>
      <c r="C61" s="323"/>
      <c r="D61" s="323"/>
      <c r="E61" s="328"/>
      <c r="F61" s="371" t="s">
        <v>550</v>
      </c>
      <c r="AA61" s="215" t="s">
        <v>255</v>
      </c>
      <c r="AD61" s="215">
        <f t="shared" si="11"/>
        <v>0</v>
      </c>
    </row>
    <row r="62" spans="1:30" ht="30.75" customHeight="1" thickTop="1" x14ac:dyDescent="0.25">
      <c r="A62" s="658" t="s">
        <v>489</v>
      </c>
      <c r="B62" s="659"/>
      <c r="C62" s="97"/>
      <c r="D62" s="97"/>
      <c r="E62" s="97"/>
      <c r="F62" s="347" t="s">
        <v>550</v>
      </c>
      <c r="G62" s="301"/>
      <c r="AA62" s="215" t="s">
        <v>255</v>
      </c>
      <c r="AB62" s="215">
        <f t="shared" ref="AB62:AC67" si="12">IF(C62="oui",1,0)</f>
        <v>0</v>
      </c>
      <c r="AC62" s="215">
        <f t="shared" si="12"/>
        <v>0</v>
      </c>
      <c r="AD62" s="215">
        <f t="shared" si="11"/>
        <v>0</v>
      </c>
    </row>
    <row r="63" spans="1:30" x14ac:dyDescent="0.25">
      <c r="A63" s="724" t="s">
        <v>503</v>
      </c>
      <c r="B63" s="725"/>
      <c r="C63" s="424"/>
      <c r="D63" s="239"/>
      <c r="E63" s="239"/>
      <c r="F63" s="367" t="s">
        <v>504</v>
      </c>
      <c r="G63" s="301"/>
      <c r="AA63" s="215" t="s">
        <v>568</v>
      </c>
    </row>
    <row r="64" spans="1:30" ht="30.75" customHeight="1" x14ac:dyDescent="0.25">
      <c r="A64" s="724" t="s">
        <v>490</v>
      </c>
      <c r="B64" s="725"/>
      <c r="C64" s="97"/>
      <c r="D64" s="97"/>
      <c r="E64" s="97"/>
      <c r="F64" s="347" t="s">
        <v>550</v>
      </c>
      <c r="G64" s="301"/>
      <c r="AA64" s="215" t="s">
        <v>255</v>
      </c>
      <c r="AB64" s="215">
        <f t="shared" ref="AB64:AD64" si="13">IF(C64="oui",1,0)</f>
        <v>0</v>
      </c>
      <c r="AC64" s="215">
        <f t="shared" si="13"/>
        <v>0</v>
      </c>
      <c r="AD64" s="215">
        <f t="shared" si="13"/>
        <v>0</v>
      </c>
    </row>
    <row r="65" spans="1:42" x14ac:dyDescent="0.25">
      <c r="A65" s="724" t="s">
        <v>505</v>
      </c>
      <c r="B65" s="725"/>
      <c r="C65" s="239"/>
      <c r="D65" s="239"/>
      <c r="E65" s="239"/>
      <c r="F65" s="367" t="s">
        <v>504</v>
      </c>
      <c r="G65" s="301"/>
      <c r="AA65" s="215" t="s">
        <v>568</v>
      </c>
    </row>
    <row r="66" spans="1:42" ht="45" x14ac:dyDescent="0.25">
      <c r="A66" s="632" t="s">
        <v>108</v>
      </c>
      <c r="B66" s="633"/>
      <c r="C66" s="94"/>
      <c r="D66" s="94"/>
      <c r="E66" s="94"/>
      <c r="F66" s="347" t="s">
        <v>564</v>
      </c>
      <c r="AA66" s="215" t="s">
        <v>255</v>
      </c>
      <c r="AB66" s="215">
        <f t="shared" si="12"/>
        <v>0</v>
      </c>
      <c r="AC66" s="215">
        <f t="shared" si="12"/>
        <v>0</v>
      </c>
      <c r="AD66" s="215">
        <f t="shared" si="11"/>
        <v>0</v>
      </c>
    </row>
    <row r="67" spans="1:42" ht="45.75" customHeight="1" x14ac:dyDescent="0.25">
      <c r="A67" s="566" t="s">
        <v>517</v>
      </c>
      <c r="B67" s="567"/>
      <c r="C67" s="218"/>
      <c r="D67" s="218"/>
      <c r="E67" s="218"/>
      <c r="F67" s="347" t="s">
        <v>107</v>
      </c>
      <c r="AA67" s="215" t="s">
        <v>255</v>
      </c>
      <c r="AB67" s="215">
        <f t="shared" si="12"/>
        <v>0</v>
      </c>
      <c r="AC67" s="215">
        <f t="shared" si="12"/>
        <v>0</v>
      </c>
      <c r="AD67" s="215">
        <f t="shared" si="11"/>
        <v>0</v>
      </c>
    </row>
    <row r="68" spans="1:42" s="288" customFormat="1" ht="15.75" thickBot="1" x14ac:dyDescent="0.3">
      <c r="A68" s="654" t="s">
        <v>109</v>
      </c>
      <c r="B68" s="655"/>
      <c r="C68" s="243"/>
      <c r="D68" s="243"/>
      <c r="E68" s="219"/>
      <c r="F68" s="345"/>
      <c r="AA68" s="338" t="s">
        <v>571</v>
      </c>
      <c r="AB68" s="338"/>
      <c r="AC68" s="338"/>
      <c r="AD68" s="338">
        <f>IF(E68="non",0,1)</f>
        <v>1</v>
      </c>
      <c r="AE68" s="338"/>
      <c r="AF68" s="338"/>
      <c r="AG68" s="338"/>
      <c r="AH68" s="338"/>
      <c r="AI68" s="338"/>
      <c r="AJ68" s="338"/>
      <c r="AK68" s="338"/>
      <c r="AL68" s="221"/>
      <c r="AM68" s="221"/>
      <c r="AN68" s="221"/>
      <c r="AO68" s="221"/>
      <c r="AP68" s="221"/>
    </row>
    <row r="69" spans="1:42" x14ac:dyDescent="0.25">
      <c r="A69" s="53"/>
      <c r="B69" s="54"/>
      <c r="C69" s="55"/>
      <c r="D69" s="55"/>
      <c r="E69" s="55"/>
      <c r="F69" s="403"/>
    </row>
    <row r="70" spans="1:42" ht="18.75" x14ac:dyDescent="0.3">
      <c r="A70" s="639" t="s">
        <v>601</v>
      </c>
      <c r="B70" s="640"/>
      <c r="C70" s="640"/>
      <c r="D70" s="640"/>
      <c r="E70" s="640"/>
      <c r="F70" s="641"/>
    </row>
    <row r="71" spans="1:42" ht="18.75" customHeight="1" x14ac:dyDescent="0.25">
      <c r="A71" s="463"/>
      <c r="B71" s="464"/>
      <c r="C71" s="464"/>
      <c r="D71" s="464"/>
      <c r="E71" s="464"/>
      <c r="F71" s="465"/>
    </row>
    <row r="72" spans="1:42" ht="18.75" customHeight="1" x14ac:dyDescent="0.25">
      <c r="A72" s="463"/>
      <c r="B72" s="464"/>
      <c r="C72" s="464"/>
      <c r="D72" s="464"/>
      <c r="E72" s="464"/>
      <c r="F72" s="465"/>
    </row>
    <row r="73" spans="1:42" ht="18.75" customHeight="1" x14ac:dyDescent="0.25">
      <c r="A73" s="463"/>
      <c r="B73" s="464"/>
      <c r="C73" s="464"/>
      <c r="D73" s="464"/>
      <c r="E73" s="464"/>
      <c r="F73" s="465"/>
    </row>
    <row r="74" spans="1:42" ht="18.75" customHeight="1" x14ac:dyDescent="0.25">
      <c r="A74" s="463"/>
      <c r="B74" s="464"/>
      <c r="C74" s="464"/>
      <c r="D74" s="464"/>
      <c r="E74" s="464"/>
      <c r="F74" s="465"/>
    </row>
    <row r="75" spans="1:42" ht="18.75" customHeight="1" x14ac:dyDescent="0.25">
      <c r="A75" s="463"/>
      <c r="B75" s="464"/>
      <c r="C75" s="464"/>
      <c r="D75" s="464"/>
      <c r="E75" s="464"/>
      <c r="F75" s="465"/>
    </row>
    <row r="76" spans="1:42" ht="18.75" customHeight="1" x14ac:dyDescent="0.25">
      <c r="A76" s="642"/>
      <c r="B76" s="643"/>
      <c r="C76" s="643"/>
      <c r="D76" s="643"/>
      <c r="E76" s="643"/>
      <c r="F76" s="644"/>
    </row>
    <row r="77" spans="1:42" ht="18.75" x14ac:dyDescent="0.3">
      <c r="A77" s="664" t="s">
        <v>602</v>
      </c>
      <c r="B77" s="665"/>
      <c r="C77" s="665"/>
      <c r="D77" s="665"/>
      <c r="E77" s="665"/>
      <c r="F77" s="666"/>
    </row>
    <row r="78" spans="1:42" ht="18.75" customHeight="1" x14ac:dyDescent="0.25">
      <c r="A78" s="677"/>
      <c r="B78" s="697"/>
      <c r="C78" s="697"/>
      <c r="D78" s="697"/>
      <c r="E78" s="697"/>
      <c r="F78" s="698"/>
    </row>
    <row r="79" spans="1:42" ht="18.75" customHeight="1" x14ac:dyDescent="0.25">
      <c r="A79" s="699"/>
      <c r="B79" s="700"/>
      <c r="C79" s="700"/>
      <c r="D79" s="700"/>
      <c r="E79" s="700"/>
      <c r="F79" s="701"/>
    </row>
    <row r="80" spans="1:42" ht="18.75" customHeight="1" x14ac:dyDescent="0.25">
      <c r="A80" s="699"/>
      <c r="B80" s="700"/>
      <c r="C80" s="700"/>
      <c r="D80" s="700"/>
      <c r="E80" s="700"/>
      <c r="F80" s="701"/>
    </row>
    <row r="81" spans="1:29" ht="18.75" customHeight="1" x14ac:dyDescent="0.25">
      <c r="A81" s="699"/>
      <c r="B81" s="700"/>
      <c r="C81" s="700"/>
      <c r="D81" s="700"/>
      <c r="E81" s="700"/>
      <c r="F81" s="701"/>
    </row>
    <row r="82" spans="1:29" ht="18.75" customHeight="1" x14ac:dyDescent="0.25">
      <c r="A82" s="699"/>
      <c r="B82" s="700"/>
      <c r="C82" s="700"/>
      <c r="D82" s="700"/>
      <c r="E82" s="700"/>
      <c r="F82" s="701"/>
    </row>
    <row r="83" spans="1:29" ht="18.75" customHeight="1" x14ac:dyDescent="0.25">
      <c r="A83" s="702"/>
      <c r="B83" s="703"/>
      <c r="C83" s="703"/>
      <c r="D83" s="703"/>
      <c r="E83" s="703"/>
      <c r="F83" s="704"/>
    </row>
    <row r="84" spans="1:29" ht="18.75" x14ac:dyDescent="0.3">
      <c r="A84" s="664" t="s">
        <v>575</v>
      </c>
      <c r="B84" s="665"/>
      <c r="C84" s="665"/>
      <c r="D84" s="665"/>
      <c r="E84" s="665"/>
      <c r="F84" s="666"/>
    </row>
    <row r="85" spans="1:29" ht="112.5" customHeight="1" thickBot="1" x14ac:dyDescent="0.3">
      <c r="A85" s="735" t="s">
        <v>576</v>
      </c>
      <c r="B85" s="736"/>
      <c r="C85" s="736"/>
      <c r="D85" s="736"/>
      <c r="E85" s="736"/>
      <c r="F85" s="737"/>
    </row>
    <row r="86" spans="1:29" x14ac:dyDescent="0.25">
      <c r="A86" s="22"/>
      <c r="B86" s="22"/>
      <c r="C86" s="35"/>
      <c r="D86" s="35"/>
      <c r="E86" s="35"/>
      <c r="F86" s="404"/>
    </row>
    <row r="87" spans="1:29" ht="15.75" thickBot="1" x14ac:dyDescent="0.3"/>
    <row r="88" spans="1:29" ht="21" x14ac:dyDescent="0.35">
      <c r="A88" s="479" t="s">
        <v>110</v>
      </c>
      <c r="B88" s="480" t="s">
        <v>1</v>
      </c>
      <c r="C88" s="480"/>
      <c r="D88" s="480"/>
      <c r="E88" s="480"/>
      <c r="F88" s="481"/>
    </row>
    <row r="89" spans="1:29" ht="18.75" x14ac:dyDescent="0.3">
      <c r="A89" s="485" t="s">
        <v>53</v>
      </c>
      <c r="B89" s="486"/>
      <c r="C89" s="486"/>
      <c r="D89" s="486"/>
      <c r="E89" s="486"/>
      <c r="F89" s="487"/>
    </row>
    <row r="90" spans="1:29" ht="60.75" customHeight="1" x14ac:dyDescent="0.25">
      <c r="A90" s="630"/>
      <c r="B90" s="631"/>
      <c r="C90" s="56" t="s">
        <v>117</v>
      </c>
      <c r="D90" s="441" t="s">
        <v>294</v>
      </c>
      <c r="E90" s="686" t="s">
        <v>9</v>
      </c>
      <c r="F90" s="687"/>
      <c r="AC90" s="215" t="s">
        <v>259</v>
      </c>
    </row>
    <row r="91" spans="1:29" x14ac:dyDescent="0.25">
      <c r="A91" s="632" t="s">
        <v>506</v>
      </c>
      <c r="B91" s="633"/>
      <c r="C91" s="94"/>
      <c r="D91" s="348"/>
      <c r="E91" s="693" t="s">
        <v>574</v>
      </c>
      <c r="F91" s="694"/>
      <c r="G91" s="38"/>
      <c r="AA91" s="215" t="s">
        <v>255</v>
      </c>
      <c r="AB91" s="215">
        <f t="shared" ref="AB91:AB98" si="14">IF(C91="oui",1,0)</f>
        <v>0</v>
      </c>
      <c r="AC91" s="339" t="str">
        <f ca="1">IF(ISBLANK(D91),"",TODAY()-D91)</f>
        <v/>
      </c>
    </row>
    <row r="92" spans="1:29" ht="15" customHeight="1" x14ac:dyDescent="0.25">
      <c r="A92" s="632" t="s">
        <v>111</v>
      </c>
      <c r="B92" s="633"/>
      <c r="C92" s="94"/>
      <c r="D92" s="348"/>
      <c r="E92" s="693" t="s">
        <v>573</v>
      </c>
      <c r="F92" s="694"/>
      <c r="G92" s="38"/>
      <c r="AA92" s="215" t="s">
        <v>255</v>
      </c>
      <c r="AB92" s="215">
        <f t="shared" si="14"/>
        <v>0</v>
      </c>
      <c r="AC92" s="339" t="str">
        <f t="shared" ref="AC92:AC98" ca="1" si="15">IF(ISBLANK(D92),"",TODAY()-D92)</f>
        <v/>
      </c>
    </row>
    <row r="93" spans="1:29" ht="15" customHeight="1" x14ac:dyDescent="0.25">
      <c r="A93" s="632" t="s">
        <v>112</v>
      </c>
      <c r="B93" s="633"/>
      <c r="C93" s="94"/>
      <c r="D93" s="348"/>
      <c r="E93" s="693" t="s">
        <v>573</v>
      </c>
      <c r="F93" s="694"/>
      <c r="H93" s="38"/>
      <c r="AA93" s="215" t="s">
        <v>255</v>
      </c>
      <c r="AB93" s="215">
        <f t="shared" si="14"/>
        <v>0</v>
      </c>
      <c r="AC93" s="339" t="str">
        <f t="shared" ca="1" si="15"/>
        <v/>
      </c>
    </row>
    <row r="94" spans="1:29" ht="15" customHeight="1" x14ac:dyDescent="0.25">
      <c r="A94" s="632" t="s">
        <v>113</v>
      </c>
      <c r="B94" s="633"/>
      <c r="C94" s="94"/>
      <c r="D94" s="348"/>
      <c r="E94" s="693" t="s">
        <v>573</v>
      </c>
      <c r="F94" s="694"/>
      <c r="H94" s="38"/>
      <c r="AA94" s="215" t="s">
        <v>255</v>
      </c>
      <c r="AB94" s="215">
        <f t="shared" si="14"/>
        <v>0</v>
      </c>
      <c r="AC94" s="339" t="str">
        <f t="shared" ca="1" si="15"/>
        <v/>
      </c>
    </row>
    <row r="95" spans="1:29" ht="15" customHeight="1" x14ac:dyDescent="0.25">
      <c r="A95" s="632" t="s">
        <v>401</v>
      </c>
      <c r="B95" s="633"/>
      <c r="C95" s="94"/>
      <c r="D95" s="321"/>
      <c r="E95" s="695"/>
      <c r="F95" s="696"/>
      <c r="H95" s="38"/>
      <c r="AB95" s="215">
        <f t="shared" si="14"/>
        <v>0</v>
      </c>
      <c r="AC95" s="339" t="str">
        <f t="shared" ca="1" si="15"/>
        <v/>
      </c>
    </row>
    <row r="96" spans="1:29" ht="15" customHeight="1" x14ac:dyDescent="0.25">
      <c r="A96" s="632" t="s">
        <v>114</v>
      </c>
      <c r="B96" s="633"/>
      <c r="C96" s="94"/>
      <c r="D96" s="348"/>
      <c r="E96" s="693" t="s">
        <v>573</v>
      </c>
      <c r="F96" s="694"/>
      <c r="H96" s="38"/>
      <c r="AA96" s="215" t="s">
        <v>255</v>
      </c>
      <c r="AB96" s="215">
        <f t="shared" si="14"/>
        <v>0</v>
      </c>
      <c r="AC96" s="339" t="str">
        <f t="shared" ca="1" si="15"/>
        <v/>
      </c>
    </row>
    <row r="97" spans="1:29" ht="15" customHeight="1" x14ac:dyDescent="0.25">
      <c r="A97" s="632" t="s">
        <v>115</v>
      </c>
      <c r="B97" s="633"/>
      <c r="C97" s="94"/>
      <c r="D97" s="348"/>
      <c r="E97" s="693" t="s">
        <v>573</v>
      </c>
      <c r="F97" s="694"/>
      <c r="H97" s="38"/>
      <c r="AA97" s="215" t="s">
        <v>255</v>
      </c>
      <c r="AB97" s="215">
        <f t="shared" si="14"/>
        <v>0</v>
      </c>
      <c r="AC97" s="339" t="str">
        <f t="shared" ca="1" si="15"/>
        <v/>
      </c>
    </row>
    <row r="98" spans="1:29" ht="15.75" customHeight="1" thickBot="1" x14ac:dyDescent="0.3">
      <c r="A98" s="654" t="s">
        <v>116</v>
      </c>
      <c r="B98" s="655"/>
      <c r="C98" s="98"/>
      <c r="D98" s="349"/>
      <c r="E98" s="693" t="s">
        <v>573</v>
      </c>
      <c r="F98" s="694"/>
      <c r="H98" s="38"/>
      <c r="AA98" s="215" t="s">
        <v>255</v>
      </c>
      <c r="AB98" s="215">
        <f t="shared" si="14"/>
        <v>0</v>
      </c>
      <c r="AC98" s="339" t="str">
        <f t="shared" ca="1" si="15"/>
        <v/>
      </c>
    </row>
    <row r="99" spans="1:29" x14ac:dyDescent="0.25">
      <c r="A99" s="21"/>
      <c r="B99" s="22"/>
      <c r="C99" s="35"/>
      <c r="D99" s="35"/>
      <c r="E99" s="35"/>
      <c r="F99" s="402"/>
      <c r="H99" s="38"/>
    </row>
    <row r="100" spans="1:29" ht="18.75" x14ac:dyDescent="0.3">
      <c r="A100" s="485" t="s">
        <v>268</v>
      </c>
      <c r="B100" s="486"/>
      <c r="C100" s="486"/>
      <c r="D100" s="486"/>
      <c r="E100" s="486"/>
      <c r="F100" s="487"/>
      <c r="H100" s="38"/>
    </row>
    <row r="101" spans="1:29" x14ac:dyDescent="0.25">
      <c r="A101" s="691"/>
      <c r="B101" s="692"/>
      <c r="C101" s="58"/>
      <c r="D101" s="685" t="s">
        <v>9</v>
      </c>
      <c r="E101" s="686"/>
      <c r="F101" s="687"/>
      <c r="H101" s="38"/>
    </row>
    <row r="102" spans="1:29" ht="30" customHeight="1" x14ac:dyDescent="0.25">
      <c r="A102" s="566" t="s">
        <v>118</v>
      </c>
      <c r="B102" s="567"/>
      <c r="C102" s="444"/>
      <c r="D102" s="570"/>
      <c r="E102" s="571"/>
      <c r="F102" s="572"/>
      <c r="AA102" s="215" t="s">
        <v>255</v>
      </c>
      <c r="AB102" s="215">
        <f t="shared" ref="AB102" si="16">IF(C102="oui",1,0)</f>
        <v>0</v>
      </c>
    </row>
    <row r="103" spans="1:29" x14ac:dyDescent="0.25">
      <c r="A103" s="566" t="s">
        <v>518</v>
      </c>
      <c r="B103" s="567"/>
      <c r="C103" s="222"/>
      <c r="D103" s="732"/>
      <c r="E103" s="733"/>
      <c r="F103" s="734"/>
      <c r="G103" s="301"/>
      <c r="AA103" s="215" t="s">
        <v>568</v>
      </c>
    </row>
    <row r="104" spans="1:29" ht="30.75" customHeight="1" thickBot="1" x14ac:dyDescent="0.3">
      <c r="A104" s="671" t="s">
        <v>119</v>
      </c>
      <c r="B104" s="672"/>
      <c r="C104" s="445"/>
      <c r="D104" s="688"/>
      <c r="E104" s="689"/>
      <c r="F104" s="690"/>
      <c r="AA104" s="215" t="s">
        <v>255</v>
      </c>
      <c r="AB104" s="215">
        <f t="shared" ref="AB104" si="17">IF(C104="oui",1,0)</f>
        <v>0</v>
      </c>
    </row>
    <row r="105" spans="1:29" x14ac:dyDescent="0.25">
      <c r="A105" s="21"/>
      <c r="B105" s="59"/>
      <c r="C105" s="35"/>
      <c r="D105" s="35"/>
      <c r="E105" s="35"/>
      <c r="F105" s="402"/>
    </row>
    <row r="106" spans="1:29" ht="18.75" x14ac:dyDescent="0.3">
      <c r="A106" s="485" t="s">
        <v>269</v>
      </c>
      <c r="B106" s="486"/>
      <c r="C106" s="486"/>
      <c r="D106" s="486"/>
      <c r="E106" s="486"/>
      <c r="F106" s="487"/>
    </row>
    <row r="107" spans="1:29" x14ac:dyDescent="0.25">
      <c r="A107" s="673"/>
      <c r="B107" s="674"/>
      <c r="C107" s="438"/>
      <c r="D107" s="685" t="s">
        <v>9</v>
      </c>
      <c r="E107" s="686"/>
      <c r="F107" s="687"/>
    </row>
    <row r="108" spans="1:29" ht="15" customHeight="1" x14ac:dyDescent="0.25">
      <c r="A108" s="660" t="s">
        <v>551</v>
      </c>
      <c r="B108" s="661"/>
      <c r="C108" s="101"/>
      <c r="D108" s="740" t="s">
        <v>600</v>
      </c>
      <c r="E108" s="741"/>
      <c r="F108" s="742"/>
      <c r="AA108" s="215" t="s">
        <v>255</v>
      </c>
      <c r="AB108" s="215">
        <f t="shared" ref="AB108:AB111" si="18">IF(C108="oui",1,0)</f>
        <v>0</v>
      </c>
    </row>
    <row r="109" spans="1:29" ht="15" customHeight="1" x14ac:dyDescent="0.25">
      <c r="A109" s="660" t="s">
        <v>120</v>
      </c>
      <c r="B109" s="661"/>
      <c r="C109" s="101"/>
      <c r="D109" s="740"/>
      <c r="E109" s="741"/>
      <c r="F109" s="742"/>
      <c r="AA109" s="215" t="s">
        <v>255</v>
      </c>
      <c r="AB109" s="215">
        <f t="shared" si="18"/>
        <v>0</v>
      </c>
    </row>
    <row r="110" spans="1:29" ht="44.25" customHeight="1" x14ac:dyDescent="0.25">
      <c r="A110" s="660" t="s">
        <v>553</v>
      </c>
      <c r="B110" s="661"/>
      <c r="C110" s="101"/>
      <c r="D110" s="740" t="s">
        <v>507</v>
      </c>
      <c r="E110" s="741"/>
      <c r="F110" s="742"/>
      <c r="AA110" s="215" t="s">
        <v>255</v>
      </c>
      <c r="AB110" s="215">
        <f t="shared" si="18"/>
        <v>0</v>
      </c>
    </row>
    <row r="111" spans="1:29" ht="69.75" customHeight="1" thickBot="1" x14ac:dyDescent="0.3">
      <c r="A111" s="662" t="s">
        <v>552</v>
      </c>
      <c r="B111" s="663"/>
      <c r="C111" s="102"/>
      <c r="D111" s="743" t="s">
        <v>122</v>
      </c>
      <c r="E111" s="744"/>
      <c r="F111" s="745"/>
      <c r="AA111" s="215" t="s">
        <v>255</v>
      </c>
      <c r="AB111" s="215">
        <f t="shared" si="18"/>
        <v>0</v>
      </c>
    </row>
    <row r="112" spans="1:29" x14ac:dyDescent="0.25">
      <c r="A112" s="21"/>
      <c r="B112" s="22"/>
      <c r="C112" s="35"/>
      <c r="D112" s="35"/>
      <c r="E112" s="35"/>
      <c r="F112" s="402"/>
    </row>
    <row r="113" spans="1:28" ht="18.75" x14ac:dyDescent="0.3">
      <c r="A113" s="485" t="s">
        <v>270</v>
      </c>
      <c r="B113" s="486"/>
      <c r="C113" s="486"/>
      <c r="D113" s="486"/>
      <c r="E113" s="486"/>
      <c r="F113" s="487"/>
    </row>
    <row r="114" spans="1:28" ht="18.75" x14ac:dyDescent="0.3">
      <c r="A114" s="447"/>
      <c r="B114" s="227"/>
      <c r="C114" s="228"/>
      <c r="D114" s="686" t="s">
        <v>9</v>
      </c>
      <c r="E114" s="686"/>
      <c r="F114" s="687"/>
    </row>
    <row r="115" spans="1:28" ht="43.5" customHeight="1" x14ac:dyDescent="0.25">
      <c r="A115" s="763" t="s">
        <v>519</v>
      </c>
      <c r="B115" s="764"/>
      <c r="C115" s="101"/>
      <c r="D115" s="740" t="s">
        <v>72</v>
      </c>
      <c r="E115" s="741"/>
      <c r="F115" s="742"/>
      <c r="AA115" s="215" t="s">
        <v>255</v>
      </c>
      <c r="AB115" s="215">
        <f t="shared" ref="AB115" si="19">IF(C115="oui",1,0)</f>
        <v>0</v>
      </c>
    </row>
    <row r="116" spans="1:28" ht="30.75" customHeight="1" x14ac:dyDescent="0.25">
      <c r="A116" s="763" t="s">
        <v>31</v>
      </c>
      <c r="B116" s="764"/>
      <c r="C116" s="13"/>
      <c r="D116" s="765" t="s">
        <v>94</v>
      </c>
      <c r="E116" s="766"/>
      <c r="F116" s="767"/>
      <c r="AA116" s="215" t="s">
        <v>251</v>
      </c>
      <c r="AB116" s="215">
        <f>C116*(SUM($E$199:$E$209))</f>
        <v>0</v>
      </c>
    </row>
    <row r="117" spans="1:28" ht="30.75" customHeight="1" x14ac:dyDescent="0.25">
      <c r="A117" s="763" t="s">
        <v>32</v>
      </c>
      <c r="B117" s="764"/>
      <c r="C117" s="13"/>
      <c r="D117" s="768" t="s">
        <v>123</v>
      </c>
      <c r="E117" s="769"/>
      <c r="F117" s="770"/>
      <c r="AA117" s="215" t="s">
        <v>568</v>
      </c>
    </row>
    <row r="118" spans="1:28" x14ac:dyDescent="0.25">
      <c r="A118" s="61"/>
      <c r="B118" s="62"/>
      <c r="C118" s="63"/>
      <c r="D118" s="63"/>
      <c r="E118" s="63"/>
      <c r="F118" s="405"/>
    </row>
    <row r="119" spans="1:28" ht="18.75" x14ac:dyDescent="0.3">
      <c r="A119" s="639" t="s">
        <v>601</v>
      </c>
      <c r="B119" s="640"/>
      <c r="C119" s="640"/>
      <c r="D119" s="640"/>
      <c r="E119" s="640"/>
      <c r="F119" s="641"/>
    </row>
    <row r="120" spans="1:28" ht="18.75" customHeight="1" x14ac:dyDescent="0.25">
      <c r="A120" s="463"/>
      <c r="B120" s="464"/>
      <c r="C120" s="464"/>
      <c r="D120" s="464"/>
      <c r="E120" s="464"/>
      <c r="F120" s="465"/>
    </row>
    <row r="121" spans="1:28" ht="18.75" customHeight="1" x14ac:dyDescent="0.25">
      <c r="A121" s="463"/>
      <c r="B121" s="464"/>
      <c r="C121" s="464"/>
      <c r="D121" s="464"/>
      <c r="E121" s="464"/>
      <c r="F121" s="465"/>
    </row>
    <row r="122" spans="1:28" ht="18.75" customHeight="1" x14ac:dyDescent="0.25">
      <c r="A122" s="463"/>
      <c r="B122" s="464"/>
      <c r="C122" s="464"/>
      <c r="D122" s="464"/>
      <c r="E122" s="464"/>
      <c r="F122" s="465"/>
    </row>
    <row r="123" spans="1:28" ht="18.75" customHeight="1" x14ac:dyDescent="0.25">
      <c r="A123" s="463"/>
      <c r="B123" s="464"/>
      <c r="C123" s="464"/>
      <c r="D123" s="464"/>
      <c r="E123" s="464"/>
      <c r="F123" s="465"/>
    </row>
    <row r="124" spans="1:28" ht="18.75" customHeight="1" x14ac:dyDescent="0.25">
      <c r="A124" s="463"/>
      <c r="B124" s="464"/>
      <c r="C124" s="464"/>
      <c r="D124" s="464"/>
      <c r="E124" s="464"/>
      <c r="F124" s="465"/>
    </row>
    <row r="125" spans="1:28" ht="18.75" customHeight="1" x14ac:dyDescent="0.25">
      <c r="A125" s="642"/>
      <c r="B125" s="643"/>
      <c r="C125" s="643"/>
      <c r="D125" s="643"/>
      <c r="E125" s="643"/>
      <c r="F125" s="644"/>
    </row>
    <row r="126" spans="1:28" ht="18.75" x14ac:dyDescent="0.3">
      <c r="A126" s="664" t="s">
        <v>602</v>
      </c>
      <c r="B126" s="665"/>
      <c r="C126" s="665"/>
      <c r="D126" s="665"/>
      <c r="E126" s="665"/>
      <c r="F126" s="666"/>
    </row>
    <row r="127" spans="1:28" ht="18.75" customHeight="1" x14ac:dyDescent="0.25">
      <c r="A127" s="677"/>
      <c r="B127" s="678"/>
      <c r="C127" s="678"/>
      <c r="D127" s="678"/>
      <c r="E127" s="678"/>
      <c r="F127" s="679"/>
    </row>
    <row r="128" spans="1:28" ht="18.75" customHeight="1" x14ac:dyDescent="0.25">
      <c r="A128" s="463"/>
      <c r="B128" s="464"/>
      <c r="C128" s="464"/>
      <c r="D128" s="464"/>
      <c r="E128" s="464"/>
      <c r="F128" s="465"/>
    </row>
    <row r="129" spans="1:27" ht="18.75" customHeight="1" x14ac:dyDescent="0.25">
      <c r="A129" s="463"/>
      <c r="B129" s="464"/>
      <c r="C129" s="464"/>
      <c r="D129" s="464"/>
      <c r="E129" s="464"/>
      <c r="F129" s="465"/>
    </row>
    <row r="130" spans="1:27" ht="18.75" customHeight="1" x14ac:dyDescent="0.25">
      <c r="A130" s="463"/>
      <c r="B130" s="464"/>
      <c r="C130" s="464"/>
      <c r="D130" s="464"/>
      <c r="E130" s="464"/>
      <c r="F130" s="465"/>
    </row>
    <row r="131" spans="1:27" ht="18.75" customHeight="1" x14ac:dyDescent="0.25">
      <c r="A131" s="463"/>
      <c r="B131" s="464"/>
      <c r="C131" s="464"/>
      <c r="D131" s="464"/>
      <c r="E131" s="464"/>
      <c r="F131" s="465"/>
    </row>
    <row r="132" spans="1:27" ht="18.75" customHeight="1" x14ac:dyDescent="0.25">
      <c r="A132" s="642"/>
      <c r="B132" s="643"/>
      <c r="C132" s="643"/>
      <c r="D132" s="643"/>
      <c r="E132" s="643"/>
      <c r="F132" s="644"/>
    </row>
    <row r="133" spans="1:27" ht="18.75" x14ac:dyDescent="0.3">
      <c r="A133" s="664" t="s">
        <v>575</v>
      </c>
      <c r="B133" s="665"/>
      <c r="C133" s="665"/>
      <c r="D133" s="665"/>
      <c r="E133" s="665"/>
      <c r="F133" s="666"/>
    </row>
    <row r="134" spans="1:27" ht="112.5" customHeight="1" thickBot="1" x14ac:dyDescent="0.3">
      <c r="A134" s="735" t="s">
        <v>576</v>
      </c>
      <c r="B134" s="736"/>
      <c r="C134" s="736"/>
      <c r="D134" s="736"/>
      <c r="E134" s="736"/>
      <c r="F134" s="737"/>
    </row>
    <row r="136" spans="1:27" ht="15.75" thickBot="1" x14ac:dyDescent="0.3"/>
    <row r="137" spans="1:27" ht="21" x14ac:dyDescent="0.35">
      <c r="A137" s="479" t="s">
        <v>3</v>
      </c>
      <c r="B137" s="480"/>
      <c r="C137" s="480"/>
      <c r="D137" s="480"/>
      <c r="E137" s="480"/>
      <c r="F137" s="481"/>
    </row>
    <row r="138" spans="1:27" ht="18.75" x14ac:dyDescent="0.25">
      <c r="A138" s="606" t="s">
        <v>74</v>
      </c>
      <c r="B138" s="607"/>
      <c r="C138" s="607"/>
      <c r="D138" s="607"/>
      <c r="E138" s="607"/>
      <c r="F138" s="608"/>
    </row>
    <row r="139" spans="1:27" x14ac:dyDescent="0.25">
      <c r="A139" s="709"/>
      <c r="B139" s="710"/>
      <c r="C139" s="443" t="s">
        <v>6</v>
      </c>
      <c r="D139" s="443" t="s">
        <v>7</v>
      </c>
      <c r="E139" s="443" t="s">
        <v>8</v>
      </c>
      <c r="F139" s="84" t="s">
        <v>9</v>
      </c>
    </row>
    <row r="140" spans="1:27" x14ac:dyDescent="0.25">
      <c r="A140" s="626" t="s">
        <v>77</v>
      </c>
      <c r="B140" s="627"/>
      <c r="C140" s="13"/>
      <c r="D140" s="13"/>
      <c r="E140" s="13"/>
      <c r="F140" s="167" t="s">
        <v>124</v>
      </c>
      <c r="AA140" s="215" t="s">
        <v>568</v>
      </c>
    </row>
    <row r="141" spans="1:27" x14ac:dyDescent="0.25">
      <c r="A141" s="626" t="s">
        <v>369</v>
      </c>
      <c r="B141" s="627"/>
      <c r="C141" s="293"/>
      <c r="D141" s="293"/>
      <c r="E141" s="293"/>
      <c r="F141" s="203" t="s">
        <v>424</v>
      </c>
      <c r="AA141" s="215" t="s">
        <v>568</v>
      </c>
    </row>
    <row r="142" spans="1:27" ht="30" x14ac:dyDescent="0.25">
      <c r="A142" s="626" t="s">
        <v>36</v>
      </c>
      <c r="B142" s="627"/>
      <c r="C142" s="13"/>
      <c r="D142" s="13"/>
      <c r="E142" s="13"/>
      <c r="F142" s="167" t="s">
        <v>492</v>
      </c>
      <c r="AA142" s="215" t="s">
        <v>568</v>
      </c>
    </row>
    <row r="143" spans="1:27" x14ac:dyDescent="0.25">
      <c r="A143" s="626" t="s">
        <v>126</v>
      </c>
      <c r="B143" s="627"/>
      <c r="C143" s="293"/>
      <c r="D143" s="293"/>
      <c r="E143" s="293"/>
      <c r="F143" s="167" t="s">
        <v>125</v>
      </c>
      <c r="AA143" s="215" t="s">
        <v>568</v>
      </c>
    </row>
    <row r="144" spans="1:27" x14ac:dyDescent="0.25">
      <c r="A144" s="626" t="s">
        <v>37</v>
      </c>
      <c r="B144" s="627"/>
      <c r="C144" s="13"/>
      <c r="D144" s="13"/>
      <c r="E144" s="13"/>
      <c r="F144" s="167" t="s">
        <v>127</v>
      </c>
      <c r="AA144" s="215" t="s">
        <v>568</v>
      </c>
    </row>
    <row r="145" spans="1:28" ht="15.75" thickBot="1" x14ac:dyDescent="0.3">
      <c r="A145" s="738" t="s">
        <v>95</v>
      </c>
      <c r="B145" s="739"/>
      <c r="C145" s="15"/>
      <c r="D145" s="15"/>
      <c r="E145" s="15"/>
      <c r="F145" s="212"/>
      <c r="AA145" s="215" t="s">
        <v>568</v>
      </c>
    </row>
    <row r="146" spans="1:28" x14ac:dyDescent="0.25">
      <c r="A146" s="21"/>
      <c r="B146" s="65"/>
      <c r="C146" s="35"/>
      <c r="D146" s="35"/>
      <c r="E146" s="35"/>
      <c r="F146" s="402"/>
    </row>
    <row r="147" spans="1:28" ht="18.75" x14ac:dyDescent="0.25">
      <c r="A147" s="606" t="s">
        <v>81</v>
      </c>
      <c r="B147" s="607"/>
      <c r="C147" s="607"/>
      <c r="D147" s="607"/>
      <c r="E147" s="607"/>
      <c r="F147" s="608"/>
    </row>
    <row r="148" spans="1:28" x14ac:dyDescent="0.25">
      <c r="A148" s="625"/>
      <c r="B148" s="520"/>
      <c r="C148" s="39"/>
      <c r="D148" s="521" t="s">
        <v>9</v>
      </c>
      <c r="E148" s="522"/>
      <c r="F148" s="523"/>
    </row>
    <row r="149" spans="1:28" x14ac:dyDescent="0.25">
      <c r="A149" s="628" t="s">
        <v>146</v>
      </c>
      <c r="B149" s="629"/>
      <c r="C149" s="101"/>
      <c r="D149" s="515"/>
      <c r="E149" s="516"/>
      <c r="F149" s="517"/>
      <c r="AA149" s="215" t="s">
        <v>255</v>
      </c>
      <c r="AB149" s="215">
        <f t="shared" ref="AB149:AB161" si="20">IF(C149="oui",1,0)</f>
        <v>0</v>
      </c>
    </row>
    <row r="150" spans="1:28" x14ac:dyDescent="0.25">
      <c r="A150" s="667" t="s">
        <v>128</v>
      </c>
      <c r="B150" s="436" t="s">
        <v>10</v>
      </c>
      <c r="C150" s="101"/>
      <c r="D150" s="515"/>
      <c r="E150" s="516"/>
      <c r="F150" s="517"/>
      <c r="AA150" s="215" t="s">
        <v>255</v>
      </c>
      <c r="AB150" s="215">
        <f t="shared" si="20"/>
        <v>0</v>
      </c>
    </row>
    <row r="151" spans="1:28" x14ac:dyDescent="0.25">
      <c r="A151" s="667"/>
      <c r="B151" s="436" t="s">
        <v>11</v>
      </c>
      <c r="C151" s="101"/>
      <c r="D151" s="515"/>
      <c r="E151" s="516"/>
      <c r="F151" s="517"/>
      <c r="AA151" s="215" t="s">
        <v>255</v>
      </c>
      <c r="AB151" s="215">
        <f t="shared" si="20"/>
        <v>0</v>
      </c>
    </row>
    <row r="152" spans="1:28" x14ac:dyDescent="0.25">
      <c r="A152" s="667"/>
      <c r="B152" s="436" t="s">
        <v>12</v>
      </c>
      <c r="C152" s="101"/>
      <c r="D152" s="515"/>
      <c r="E152" s="516"/>
      <c r="F152" s="517"/>
      <c r="AA152" s="215" t="s">
        <v>255</v>
      </c>
      <c r="AB152" s="215">
        <f t="shared" si="20"/>
        <v>0</v>
      </c>
    </row>
    <row r="153" spans="1:28" x14ac:dyDescent="0.25">
      <c r="A153" s="667"/>
      <c r="B153" s="436" t="s">
        <v>13</v>
      </c>
      <c r="C153" s="101"/>
      <c r="D153" s="515"/>
      <c r="E153" s="516"/>
      <c r="F153" s="517"/>
      <c r="AA153" s="215" t="s">
        <v>255</v>
      </c>
      <c r="AB153" s="215">
        <f t="shared" si="20"/>
        <v>0</v>
      </c>
    </row>
    <row r="154" spans="1:28" x14ac:dyDescent="0.25">
      <c r="A154" s="667"/>
      <c r="B154" s="436" t="s">
        <v>14</v>
      </c>
      <c r="C154" s="101"/>
      <c r="D154" s="515"/>
      <c r="E154" s="516"/>
      <c r="F154" s="517"/>
      <c r="AA154" s="215" t="s">
        <v>255</v>
      </c>
      <c r="AB154" s="215">
        <f t="shared" si="20"/>
        <v>0</v>
      </c>
    </row>
    <row r="155" spans="1:28" x14ac:dyDescent="0.25">
      <c r="A155" s="712"/>
      <c r="B155" s="273" t="s">
        <v>15</v>
      </c>
      <c r="C155" s="101"/>
      <c r="D155" s="515"/>
      <c r="E155" s="516"/>
      <c r="F155" s="517"/>
      <c r="AA155" s="215" t="s">
        <v>255</v>
      </c>
      <c r="AB155" s="215">
        <f t="shared" si="20"/>
        <v>0</v>
      </c>
    </row>
    <row r="156" spans="1:28" ht="15.75" thickBot="1" x14ac:dyDescent="0.3">
      <c r="A156" s="713"/>
      <c r="B156" s="67" t="s">
        <v>493</v>
      </c>
      <c r="C156" s="103"/>
      <c r="D156" s="718"/>
      <c r="E156" s="719"/>
      <c r="F156" s="720"/>
      <c r="AA156" s="215" t="s">
        <v>255</v>
      </c>
      <c r="AB156" s="215">
        <f t="shared" si="20"/>
        <v>0</v>
      </c>
    </row>
    <row r="157" spans="1:28" ht="15.75" thickTop="1" x14ac:dyDescent="0.25">
      <c r="A157" s="648" t="s">
        <v>16</v>
      </c>
      <c r="B157" s="68" t="s">
        <v>17</v>
      </c>
      <c r="C157" s="104"/>
      <c r="D157" s="721"/>
      <c r="E157" s="722"/>
      <c r="F157" s="723"/>
      <c r="AA157" s="215" t="s">
        <v>255</v>
      </c>
      <c r="AB157" s="215">
        <f t="shared" si="20"/>
        <v>0</v>
      </c>
    </row>
    <row r="158" spans="1:28" x14ac:dyDescent="0.25">
      <c r="A158" s="646"/>
      <c r="B158" s="436" t="s">
        <v>494</v>
      </c>
      <c r="C158" s="293"/>
      <c r="D158" s="515"/>
      <c r="E158" s="516"/>
      <c r="F158" s="517"/>
      <c r="AA158" s="215" t="s">
        <v>255</v>
      </c>
      <c r="AB158" s="215">
        <f t="shared" si="20"/>
        <v>0</v>
      </c>
    </row>
    <row r="159" spans="1:28" x14ac:dyDescent="0.25">
      <c r="A159" s="646"/>
      <c r="B159" s="273" t="s">
        <v>19</v>
      </c>
      <c r="C159" s="293"/>
      <c r="D159" s="515"/>
      <c r="E159" s="516"/>
      <c r="F159" s="517"/>
      <c r="AA159" s="215" t="s">
        <v>255</v>
      </c>
      <c r="AB159" s="215">
        <f t="shared" si="20"/>
        <v>0</v>
      </c>
    </row>
    <row r="160" spans="1:28" x14ac:dyDescent="0.25">
      <c r="A160" s="646"/>
      <c r="B160" s="273" t="s">
        <v>520</v>
      </c>
      <c r="C160" s="293"/>
      <c r="D160" s="515"/>
      <c r="E160" s="516"/>
      <c r="F160" s="517"/>
      <c r="AA160" s="215" t="s">
        <v>255</v>
      </c>
      <c r="AB160" s="215">
        <f t="shared" si="20"/>
        <v>0</v>
      </c>
    </row>
    <row r="161" spans="1:42" ht="15.75" thickBot="1" x14ac:dyDescent="0.3">
      <c r="A161" s="711"/>
      <c r="B161" s="437" t="s">
        <v>495</v>
      </c>
      <c r="C161" s="15"/>
      <c r="D161" s="536"/>
      <c r="E161" s="590"/>
      <c r="F161" s="591"/>
      <c r="AA161" s="215" t="s">
        <v>255</v>
      </c>
      <c r="AB161" s="215">
        <f t="shared" si="20"/>
        <v>0</v>
      </c>
    </row>
    <row r="162" spans="1:42" x14ac:dyDescent="0.25">
      <c r="A162" s="21"/>
      <c r="B162" s="42"/>
      <c r="C162" s="70"/>
      <c r="D162" s="35"/>
      <c r="E162" s="35"/>
      <c r="F162" s="402"/>
    </row>
    <row r="163" spans="1:42" ht="18.75" x14ac:dyDescent="0.25">
      <c r="A163" s="606" t="s">
        <v>411</v>
      </c>
      <c r="B163" s="607"/>
      <c r="C163" s="607"/>
      <c r="D163" s="607"/>
      <c r="E163" s="607"/>
      <c r="F163" s="608"/>
      <c r="K163" s="280"/>
      <c r="L163" s="280"/>
      <c r="M163" s="280"/>
    </row>
    <row r="164" spans="1:42" x14ac:dyDescent="0.25">
      <c r="A164" s="564"/>
      <c r="B164" s="565"/>
      <c r="C164" s="295" t="s">
        <v>6</v>
      </c>
      <c r="D164" s="295" t="s">
        <v>7</v>
      </c>
      <c r="E164" s="295" t="s">
        <v>8</v>
      </c>
      <c r="F164" s="346" t="s">
        <v>9</v>
      </c>
      <c r="K164" s="280"/>
      <c r="L164" s="280"/>
      <c r="M164" s="280"/>
    </row>
    <row r="165" spans="1:42" s="254" customFormat="1" x14ac:dyDescent="0.25">
      <c r="A165" s="616" t="s">
        <v>426</v>
      </c>
      <c r="B165" s="617"/>
      <c r="C165" s="105"/>
      <c r="D165" s="105"/>
      <c r="E165" s="105"/>
      <c r="F165" s="185" t="s">
        <v>379</v>
      </c>
      <c r="G165" s="320"/>
      <c r="H165" s="320"/>
      <c r="I165" s="320"/>
      <c r="J165" s="320"/>
      <c r="K165" s="280"/>
      <c r="L165" s="280"/>
      <c r="M165" s="280"/>
      <c r="N165" s="320"/>
      <c r="O165" s="320"/>
      <c r="P165" s="320"/>
      <c r="Q165" s="320"/>
      <c r="R165" s="320"/>
      <c r="S165" s="320"/>
      <c r="T165" s="320"/>
      <c r="U165" s="320"/>
      <c r="V165" s="320"/>
      <c r="W165" s="320"/>
      <c r="X165" s="320"/>
      <c r="Y165" s="320"/>
      <c r="Z165" s="320"/>
      <c r="AA165" s="215"/>
      <c r="AB165" s="215"/>
      <c r="AC165" s="215"/>
      <c r="AD165" s="215"/>
      <c r="AE165" s="215"/>
      <c r="AF165" s="215"/>
      <c r="AG165" s="215"/>
      <c r="AH165" s="215"/>
      <c r="AI165" s="215"/>
      <c r="AJ165" s="215"/>
      <c r="AK165" s="215"/>
      <c r="AL165" s="215"/>
      <c r="AM165" s="215"/>
      <c r="AN165" s="215"/>
      <c r="AO165" s="215"/>
      <c r="AP165" s="215"/>
    </row>
    <row r="166" spans="1:42" s="254" customFormat="1" ht="32.25" customHeight="1" x14ac:dyDescent="0.25">
      <c r="A166" s="612" t="s">
        <v>378</v>
      </c>
      <c r="B166" s="613"/>
      <c r="C166" s="426" t="e">
        <f>(C165/C190)*365</f>
        <v>#DIV/0!</v>
      </c>
      <c r="D166" s="426" t="e">
        <f t="shared" ref="D166:E166" si="21">(D165/D190)*365</f>
        <v>#DIV/0!</v>
      </c>
      <c r="E166" s="426" t="e">
        <f t="shared" si="21"/>
        <v>#DIV/0!</v>
      </c>
      <c r="F166" s="186" t="s">
        <v>428</v>
      </c>
      <c r="G166" s="320"/>
      <c r="H166" s="320"/>
      <c r="I166" s="320"/>
      <c r="J166" s="320"/>
      <c r="K166" s="320"/>
      <c r="L166" s="320"/>
      <c r="M166" s="320"/>
      <c r="N166" s="320"/>
      <c r="O166" s="320"/>
      <c r="P166" s="320"/>
      <c r="Q166" s="320"/>
      <c r="R166" s="320"/>
      <c r="S166" s="320"/>
      <c r="T166" s="320"/>
      <c r="U166" s="320"/>
      <c r="V166" s="320"/>
      <c r="W166" s="320"/>
      <c r="X166" s="320"/>
      <c r="Y166" s="320"/>
      <c r="Z166" s="320"/>
      <c r="AA166" s="215"/>
      <c r="AB166" s="215"/>
      <c r="AC166" s="215"/>
      <c r="AD166" s="215"/>
      <c r="AE166" s="215"/>
      <c r="AF166" s="215"/>
      <c r="AG166" s="215"/>
      <c r="AH166" s="215"/>
      <c r="AI166" s="215"/>
      <c r="AJ166" s="215"/>
      <c r="AK166" s="215"/>
      <c r="AL166" s="215"/>
      <c r="AM166" s="215"/>
      <c r="AN166" s="215"/>
      <c r="AO166" s="215"/>
      <c r="AP166" s="215"/>
    </row>
    <row r="167" spans="1:42" s="254" customFormat="1" ht="30" x14ac:dyDescent="0.25">
      <c r="A167" s="575" t="s">
        <v>427</v>
      </c>
      <c r="B167" s="576"/>
      <c r="C167" s="194"/>
      <c r="D167" s="105"/>
      <c r="E167" s="105"/>
      <c r="F167" s="187" t="s">
        <v>430</v>
      </c>
      <c r="G167" s="320"/>
      <c r="H167" s="320"/>
      <c r="I167" s="320"/>
      <c r="J167" s="320"/>
      <c r="K167" s="320"/>
      <c r="L167" s="320"/>
      <c r="M167" s="320"/>
      <c r="N167" s="320"/>
      <c r="O167" s="320"/>
      <c r="P167" s="320"/>
      <c r="Q167" s="320"/>
      <c r="R167" s="320"/>
      <c r="S167" s="320"/>
      <c r="T167" s="320"/>
      <c r="U167" s="320"/>
      <c r="V167" s="320"/>
      <c r="W167" s="320"/>
      <c r="X167" s="320"/>
      <c r="Y167" s="320"/>
      <c r="Z167" s="320"/>
      <c r="AA167" s="215"/>
      <c r="AB167" s="215"/>
      <c r="AC167" s="215"/>
      <c r="AD167" s="215"/>
      <c r="AE167" s="215"/>
      <c r="AF167" s="215"/>
      <c r="AG167" s="215"/>
      <c r="AH167" s="215"/>
      <c r="AI167" s="215"/>
      <c r="AJ167" s="215"/>
      <c r="AK167" s="215"/>
      <c r="AL167" s="215"/>
      <c r="AM167" s="215"/>
      <c r="AN167" s="215"/>
      <c r="AO167" s="215"/>
      <c r="AP167" s="215"/>
    </row>
    <row r="168" spans="1:42" s="254" customFormat="1" ht="30" x14ac:dyDescent="0.25">
      <c r="A168" s="575" t="s">
        <v>429</v>
      </c>
      <c r="B168" s="576"/>
      <c r="C168" s="194"/>
      <c r="D168" s="105"/>
      <c r="E168" s="105"/>
      <c r="F168" s="187" t="s">
        <v>431</v>
      </c>
      <c r="G168" s="320"/>
      <c r="H168" s="320"/>
      <c r="I168" s="320"/>
      <c r="J168" s="320"/>
      <c r="K168" s="320"/>
      <c r="L168" s="320"/>
      <c r="M168" s="320"/>
      <c r="N168" s="320"/>
      <c r="O168" s="320"/>
      <c r="P168" s="320"/>
      <c r="Q168" s="320"/>
      <c r="R168" s="320"/>
      <c r="S168" s="320"/>
      <c r="T168" s="320"/>
      <c r="U168" s="320"/>
      <c r="V168" s="320"/>
      <c r="W168" s="320"/>
      <c r="X168" s="320"/>
      <c r="Y168" s="320"/>
      <c r="Z168" s="320"/>
      <c r="AA168" s="215"/>
      <c r="AB168" s="215"/>
      <c r="AC168" s="215"/>
      <c r="AD168" s="215"/>
      <c r="AE168" s="215"/>
      <c r="AF168" s="215"/>
      <c r="AG168" s="215"/>
      <c r="AH168" s="215"/>
      <c r="AI168" s="215"/>
      <c r="AJ168" s="215"/>
      <c r="AK168" s="215"/>
      <c r="AL168" s="215"/>
      <c r="AM168" s="215"/>
      <c r="AN168" s="215"/>
      <c r="AO168" s="215"/>
      <c r="AP168" s="215"/>
    </row>
    <row r="169" spans="1:42" s="254" customFormat="1" ht="30" x14ac:dyDescent="0.25">
      <c r="A169" s="575" t="s">
        <v>412</v>
      </c>
      <c r="B169" s="576"/>
      <c r="C169" s="194"/>
      <c r="D169" s="105"/>
      <c r="E169" s="105"/>
      <c r="F169" s="187" t="s">
        <v>432</v>
      </c>
      <c r="G169" s="320"/>
      <c r="H169" s="320"/>
      <c r="I169" s="320"/>
      <c r="J169" s="320"/>
      <c r="K169" s="320"/>
      <c r="L169" s="320"/>
      <c r="M169" s="320"/>
      <c r="N169" s="320"/>
      <c r="O169" s="320"/>
      <c r="P169" s="320"/>
      <c r="Q169" s="320"/>
      <c r="R169" s="320"/>
      <c r="S169" s="320"/>
      <c r="T169" s="320"/>
      <c r="U169" s="320"/>
      <c r="V169" s="320"/>
      <c r="W169" s="320"/>
      <c r="X169" s="320"/>
      <c r="Y169" s="320"/>
      <c r="Z169" s="320"/>
      <c r="AA169" s="215"/>
      <c r="AB169" s="215"/>
      <c r="AC169" s="215"/>
      <c r="AD169" s="215"/>
      <c r="AE169" s="215"/>
      <c r="AF169" s="215"/>
      <c r="AG169" s="215"/>
      <c r="AH169" s="215"/>
      <c r="AI169" s="215"/>
      <c r="AJ169" s="215"/>
      <c r="AK169" s="215"/>
      <c r="AL169" s="215"/>
      <c r="AM169" s="215"/>
      <c r="AN169" s="215"/>
      <c r="AO169" s="215"/>
      <c r="AP169" s="215"/>
    </row>
    <row r="170" spans="1:42" s="254" customFormat="1" ht="30" x14ac:dyDescent="0.25">
      <c r="A170" s="575" t="s">
        <v>413</v>
      </c>
      <c r="B170" s="576"/>
      <c r="C170" s="194"/>
      <c r="D170" s="105"/>
      <c r="E170" s="105"/>
      <c r="F170" s="187" t="s">
        <v>433</v>
      </c>
      <c r="G170" s="320"/>
      <c r="H170" s="320"/>
      <c r="I170" s="320"/>
      <c r="J170" s="320"/>
      <c r="K170" s="320"/>
      <c r="L170" s="320"/>
      <c r="M170" s="320"/>
      <c r="N170" s="320"/>
      <c r="O170" s="320"/>
      <c r="P170" s="320"/>
      <c r="Q170" s="320"/>
      <c r="R170" s="320"/>
      <c r="S170" s="320"/>
      <c r="T170" s="320"/>
      <c r="U170" s="320"/>
      <c r="V170" s="320"/>
      <c r="W170" s="320"/>
      <c r="X170" s="320"/>
      <c r="Y170" s="320"/>
      <c r="Z170" s="320"/>
      <c r="AA170" s="215"/>
      <c r="AB170" s="215"/>
      <c r="AC170" s="215"/>
      <c r="AD170" s="215"/>
      <c r="AE170" s="215"/>
      <c r="AF170" s="215"/>
      <c r="AG170" s="215"/>
      <c r="AH170" s="215"/>
      <c r="AI170" s="215"/>
      <c r="AJ170" s="215"/>
      <c r="AK170" s="215"/>
      <c r="AL170" s="215"/>
      <c r="AM170" s="215"/>
      <c r="AN170" s="215"/>
      <c r="AO170" s="215"/>
      <c r="AP170" s="215"/>
    </row>
    <row r="171" spans="1:42" ht="30" x14ac:dyDescent="0.25">
      <c r="A171" s="577" t="s">
        <v>414</v>
      </c>
      <c r="B171" s="578"/>
      <c r="C171" s="194"/>
      <c r="D171" s="105"/>
      <c r="E171" s="105"/>
      <c r="F171" s="187" t="s">
        <v>434</v>
      </c>
    </row>
    <row r="172" spans="1:42" s="75" customFormat="1" ht="45" x14ac:dyDescent="0.25">
      <c r="A172" s="575" t="s">
        <v>415</v>
      </c>
      <c r="B172" s="576"/>
      <c r="C172" s="194"/>
      <c r="D172" s="105"/>
      <c r="E172" s="105"/>
      <c r="F172" s="187" t="s">
        <v>437</v>
      </c>
      <c r="G172" s="320"/>
      <c r="H172" s="320"/>
      <c r="I172" s="320"/>
      <c r="J172" s="320"/>
      <c r="K172" s="320"/>
      <c r="L172" s="320"/>
      <c r="M172" s="320"/>
      <c r="N172" s="320"/>
      <c r="O172" s="320"/>
      <c r="P172" s="320"/>
      <c r="Q172" s="320"/>
      <c r="R172" s="320"/>
      <c r="S172" s="320"/>
      <c r="T172" s="320"/>
      <c r="U172" s="320"/>
      <c r="V172" s="320"/>
      <c r="W172" s="320"/>
      <c r="X172" s="320"/>
      <c r="Y172" s="320"/>
      <c r="Z172" s="320"/>
      <c r="AA172" s="215"/>
      <c r="AB172" s="215"/>
      <c r="AC172" s="215"/>
      <c r="AD172" s="215"/>
      <c r="AE172" s="215"/>
      <c r="AF172" s="215"/>
      <c r="AG172" s="215"/>
      <c r="AH172" s="215"/>
      <c r="AI172" s="215"/>
      <c r="AJ172" s="215"/>
      <c r="AK172" s="215"/>
      <c r="AL172" s="215"/>
      <c r="AM172" s="215"/>
      <c r="AN172" s="215"/>
      <c r="AO172" s="215"/>
      <c r="AP172" s="215"/>
    </row>
    <row r="173" spans="1:42" s="75" customFormat="1" ht="30" x14ac:dyDescent="0.25">
      <c r="A173" s="577" t="s">
        <v>416</v>
      </c>
      <c r="B173" s="578"/>
      <c r="C173" s="194"/>
      <c r="D173" s="105"/>
      <c r="E173" s="105"/>
      <c r="F173" s="187" t="s">
        <v>435</v>
      </c>
      <c r="G173" s="320"/>
      <c r="H173" s="320"/>
      <c r="I173" s="320"/>
      <c r="J173" s="320"/>
      <c r="K173" s="320"/>
      <c r="L173" s="320"/>
      <c r="M173" s="320"/>
      <c r="N173" s="320"/>
      <c r="O173" s="320"/>
      <c r="P173" s="320"/>
      <c r="Q173" s="320"/>
      <c r="R173" s="320"/>
      <c r="S173" s="320"/>
      <c r="T173" s="320"/>
      <c r="U173" s="320"/>
      <c r="V173" s="320"/>
      <c r="W173" s="320"/>
      <c r="X173" s="320"/>
      <c r="Y173" s="320"/>
      <c r="Z173" s="320"/>
      <c r="AA173" s="215"/>
      <c r="AB173" s="215"/>
      <c r="AC173" s="215"/>
      <c r="AD173" s="215"/>
      <c r="AE173" s="215"/>
      <c r="AF173" s="215"/>
      <c r="AG173" s="215"/>
      <c r="AH173" s="215"/>
      <c r="AI173" s="215"/>
      <c r="AJ173" s="215"/>
      <c r="AK173" s="215"/>
      <c r="AL173" s="215"/>
      <c r="AM173" s="215"/>
      <c r="AN173" s="215"/>
      <c r="AO173" s="215"/>
      <c r="AP173" s="215"/>
    </row>
    <row r="174" spans="1:42" s="75" customFormat="1" ht="30" x14ac:dyDescent="0.25">
      <c r="A174" s="577" t="s">
        <v>417</v>
      </c>
      <c r="B174" s="578"/>
      <c r="C174" s="194"/>
      <c r="D174" s="105"/>
      <c r="E174" s="105"/>
      <c r="F174" s="187" t="s">
        <v>436</v>
      </c>
      <c r="G174" s="320"/>
      <c r="H174" s="320"/>
      <c r="I174" s="320"/>
      <c r="J174" s="320"/>
      <c r="K174" s="320"/>
      <c r="L174" s="320"/>
      <c r="M174" s="320"/>
      <c r="N174" s="320"/>
      <c r="O174" s="320"/>
      <c r="P174" s="320"/>
      <c r="Q174" s="320"/>
      <c r="R174" s="320"/>
      <c r="S174" s="320"/>
      <c r="T174" s="320"/>
      <c r="U174" s="320"/>
      <c r="V174" s="320"/>
      <c r="W174" s="320"/>
      <c r="X174" s="320"/>
      <c r="Y174" s="320"/>
      <c r="Z174" s="320"/>
      <c r="AA174" s="215"/>
      <c r="AB174" s="215"/>
      <c r="AC174" s="215"/>
      <c r="AD174" s="215"/>
      <c r="AE174" s="215"/>
      <c r="AF174" s="215"/>
      <c r="AG174" s="215"/>
      <c r="AH174" s="215"/>
      <c r="AI174" s="215"/>
      <c r="AJ174" s="215"/>
      <c r="AK174" s="215"/>
      <c r="AL174" s="215"/>
      <c r="AM174" s="215"/>
      <c r="AN174" s="215"/>
      <c r="AO174" s="215"/>
      <c r="AP174" s="215"/>
    </row>
    <row r="175" spans="1:42" s="75" customFormat="1" ht="15" hidden="1" customHeight="1" x14ac:dyDescent="0.25">
      <c r="A175" s="618" t="s">
        <v>459</v>
      </c>
      <c r="B175" s="619"/>
      <c r="C175" s="619"/>
      <c r="D175" s="619"/>
      <c r="E175" s="619"/>
      <c r="F175" s="620"/>
      <c r="G175" s="320"/>
      <c r="H175" s="320"/>
      <c r="I175" s="320"/>
      <c r="J175" s="320"/>
      <c r="K175" s="320"/>
      <c r="L175" s="320"/>
      <c r="M175" s="320"/>
      <c r="N175" s="320"/>
      <c r="O175" s="320"/>
      <c r="P175" s="320"/>
      <c r="Q175" s="320"/>
      <c r="R175" s="320"/>
      <c r="S175" s="320"/>
      <c r="T175" s="320"/>
      <c r="U175" s="320"/>
      <c r="V175" s="320"/>
      <c r="W175" s="320"/>
      <c r="X175" s="320"/>
      <c r="Y175" s="320"/>
      <c r="Z175" s="320"/>
      <c r="AA175" s="215"/>
      <c r="AB175" s="215"/>
      <c r="AC175" s="215"/>
      <c r="AD175" s="215"/>
      <c r="AE175" s="215"/>
      <c r="AF175" s="215"/>
      <c r="AG175" s="215"/>
      <c r="AH175" s="215"/>
      <c r="AI175" s="215"/>
      <c r="AJ175" s="215"/>
      <c r="AK175" s="215"/>
      <c r="AL175" s="215"/>
      <c r="AM175" s="215"/>
      <c r="AN175" s="215"/>
      <c r="AO175" s="215"/>
      <c r="AP175" s="215"/>
    </row>
    <row r="176" spans="1:42" ht="15" hidden="1" customHeight="1" x14ac:dyDescent="0.25">
      <c r="A176" s="618" t="s">
        <v>459</v>
      </c>
      <c r="B176" s="619"/>
      <c r="C176" s="619"/>
      <c r="D176" s="619"/>
      <c r="E176" s="619"/>
      <c r="F176" s="620"/>
    </row>
    <row r="177" spans="1:42" s="254" customFormat="1" ht="90" x14ac:dyDescent="0.25">
      <c r="A177" s="575" t="s">
        <v>380</v>
      </c>
      <c r="B177" s="576"/>
      <c r="C177" s="433"/>
      <c r="D177" s="433"/>
      <c r="E177" s="433"/>
      <c r="F177" s="187" t="s">
        <v>438</v>
      </c>
      <c r="G177" s="320"/>
      <c r="H177" s="320"/>
      <c r="I177" s="320"/>
      <c r="J177" s="320"/>
      <c r="K177" s="320"/>
      <c r="L177" s="320"/>
      <c r="M177" s="320"/>
      <c r="N177" s="320"/>
      <c r="O177" s="320"/>
      <c r="P177" s="320"/>
      <c r="Q177" s="320"/>
      <c r="R177" s="320"/>
      <c r="S177" s="320"/>
      <c r="T177" s="320"/>
      <c r="U177" s="320"/>
      <c r="V177" s="320"/>
      <c r="W177" s="320"/>
      <c r="X177" s="320"/>
      <c r="Y177" s="320"/>
      <c r="Z177" s="320"/>
      <c r="AA177" s="215"/>
      <c r="AB177" s="215"/>
      <c r="AC177" s="215"/>
      <c r="AD177" s="215"/>
      <c r="AE177" s="215"/>
      <c r="AF177" s="215"/>
      <c r="AG177" s="215"/>
      <c r="AH177" s="215"/>
      <c r="AI177" s="215"/>
      <c r="AJ177" s="215"/>
      <c r="AK177" s="215"/>
      <c r="AL177" s="215"/>
      <c r="AM177" s="215"/>
      <c r="AN177" s="215"/>
      <c r="AO177" s="215"/>
      <c r="AP177" s="215"/>
    </row>
    <row r="178" spans="1:42" s="76" customFormat="1" ht="75" x14ac:dyDescent="0.25">
      <c r="A178" s="616" t="s">
        <v>381</v>
      </c>
      <c r="B178" s="617"/>
      <c r="C178" s="417"/>
      <c r="D178" s="417"/>
      <c r="E178" s="417"/>
      <c r="F178" s="188" t="s">
        <v>444</v>
      </c>
      <c r="G178" s="320"/>
      <c r="H178" s="320"/>
      <c r="I178" s="320"/>
      <c r="J178" s="320"/>
      <c r="K178" s="320"/>
      <c r="L178" s="320"/>
      <c r="M178" s="320"/>
      <c r="N178" s="320"/>
      <c r="O178" s="320"/>
      <c r="P178" s="320"/>
      <c r="Q178" s="320"/>
      <c r="R178" s="320"/>
      <c r="S178" s="320"/>
      <c r="T178" s="320"/>
      <c r="U178" s="320"/>
      <c r="V178" s="320"/>
      <c r="W178" s="320"/>
      <c r="X178" s="320"/>
      <c r="Y178" s="320"/>
      <c r="Z178" s="320"/>
      <c r="AA178" s="215"/>
      <c r="AB178" s="215"/>
      <c r="AC178" s="215"/>
      <c r="AD178" s="215"/>
      <c r="AE178" s="216"/>
      <c r="AF178" s="216"/>
      <c r="AG178" s="216"/>
      <c r="AH178" s="216"/>
      <c r="AI178" s="216"/>
      <c r="AJ178" s="216"/>
      <c r="AK178" s="216"/>
      <c r="AL178" s="216"/>
      <c r="AM178" s="216"/>
      <c r="AN178" s="216"/>
      <c r="AO178" s="216"/>
      <c r="AP178" s="216"/>
    </row>
    <row r="179" spans="1:42" s="254" customFormat="1" x14ac:dyDescent="0.25">
      <c r="A179" s="616" t="s">
        <v>419</v>
      </c>
      <c r="B179" s="617"/>
      <c r="C179" s="105"/>
      <c r="D179" s="105"/>
      <c r="E179" s="105"/>
      <c r="F179" s="185" t="s">
        <v>379</v>
      </c>
      <c r="G179" s="320"/>
      <c r="H179" s="320"/>
      <c r="I179" s="320"/>
      <c r="J179" s="320"/>
      <c r="K179" s="320"/>
      <c r="L179" s="320"/>
      <c r="M179" s="320"/>
      <c r="N179" s="320"/>
      <c r="O179" s="320"/>
      <c r="P179" s="320"/>
      <c r="Q179" s="320"/>
      <c r="R179" s="320"/>
      <c r="S179" s="320"/>
      <c r="T179" s="320"/>
      <c r="U179" s="320"/>
      <c r="V179" s="320"/>
      <c r="W179" s="320"/>
      <c r="X179" s="320"/>
      <c r="Y179" s="320"/>
      <c r="Z179" s="320"/>
      <c r="AA179" s="215"/>
      <c r="AB179" s="215"/>
      <c r="AC179" s="215"/>
      <c r="AD179" s="215"/>
      <c r="AE179" s="215"/>
      <c r="AF179" s="215"/>
      <c r="AG179" s="215"/>
      <c r="AH179" s="215"/>
      <c r="AI179" s="215"/>
      <c r="AJ179" s="215"/>
      <c r="AK179" s="215"/>
      <c r="AL179" s="215"/>
      <c r="AM179" s="215"/>
      <c r="AN179" s="215"/>
      <c r="AO179" s="215"/>
      <c r="AP179" s="215"/>
    </row>
    <row r="180" spans="1:42" s="254" customFormat="1" ht="30" x14ac:dyDescent="0.25">
      <c r="A180" s="714" t="s">
        <v>382</v>
      </c>
      <c r="B180" s="715"/>
      <c r="C180" s="427" t="e">
        <f>(C179/C190)*365</f>
        <v>#DIV/0!</v>
      </c>
      <c r="D180" s="427" t="e">
        <f t="shared" ref="D180:E180" si="22">(D179/D190)*365</f>
        <v>#DIV/0!</v>
      </c>
      <c r="E180" s="427" t="e">
        <f t="shared" si="22"/>
        <v>#DIV/0!</v>
      </c>
      <c r="F180" s="107" t="s">
        <v>418</v>
      </c>
      <c r="G180" s="320"/>
      <c r="H180" s="320"/>
      <c r="I180" s="320"/>
      <c r="J180" s="320"/>
      <c r="K180" s="320"/>
      <c r="L180" s="320"/>
      <c r="M180" s="320"/>
      <c r="N180" s="320"/>
      <c r="O180" s="320"/>
      <c r="P180" s="320"/>
      <c r="Q180" s="320"/>
      <c r="R180" s="320"/>
      <c r="S180" s="320"/>
      <c r="T180" s="320"/>
      <c r="U180" s="320"/>
      <c r="V180" s="320"/>
      <c r="W180" s="320"/>
      <c r="X180" s="320"/>
      <c r="Y180" s="320"/>
      <c r="Z180" s="320"/>
      <c r="AA180" s="215"/>
      <c r="AB180" s="215"/>
      <c r="AC180" s="215"/>
      <c r="AD180" s="215"/>
      <c r="AE180" s="215"/>
      <c r="AF180" s="215"/>
      <c r="AG180" s="215"/>
      <c r="AH180" s="215"/>
      <c r="AI180" s="215"/>
      <c r="AJ180" s="215"/>
      <c r="AK180" s="215"/>
      <c r="AL180" s="215"/>
      <c r="AM180" s="215"/>
      <c r="AN180" s="215"/>
      <c r="AO180" s="215"/>
      <c r="AP180" s="215"/>
    </row>
    <row r="181" spans="1:42" ht="30" x14ac:dyDescent="0.25">
      <c r="A181" s="716" t="s">
        <v>441</v>
      </c>
      <c r="B181" s="717"/>
      <c r="C181" s="196">
        <f>C165-C179</f>
        <v>0</v>
      </c>
      <c r="D181" s="196">
        <f t="shared" ref="D181:E181" si="23">D165-D179</f>
        <v>0</v>
      </c>
      <c r="E181" s="196">
        <f t="shared" si="23"/>
        <v>0</v>
      </c>
      <c r="F181" s="186" t="s">
        <v>439</v>
      </c>
    </row>
    <row r="182" spans="1:42" ht="30" x14ac:dyDescent="0.25">
      <c r="A182" s="621" t="s">
        <v>442</v>
      </c>
      <c r="B182" s="622"/>
      <c r="C182" s="428" t="e">
        <f>(C181/C190)*365</f>
        <v>#DIV/0!</v>
      </c>
      <c r="D182" s="428" t="e">
        <f t="shared" ref="D182:E182" si="24">(D181/D190)*365</f>
        <v>#DIV/0!</v>
      </c>
      <c r="E182" s="428" t="e">
        <f t="shared" si="24"/>
        <v>#DIV/0!</v>
      </c>
      <c r="F182" s="178" t="s">
        <v>440</v>
      </c>
    </row>
    <row r="183" spans="1:42" s="254" customFormat="1" ht="75" x14ac:dyDescent="0.25">
      <c r="A183" s="616" t="s">
        <v>443</v>
      </c>
      <c r="B183" s="617"/>
      <c r="C183" s="430"/>
      <c r="D183" s="430"/>
      <c r="E183" s="430"/>
      <c r="F183" s="185" t="s">
        <v>521</v>
      </c>
      <c r="G183" s="320"/>
      <c r="H183" s="165"/>
      <c r="I183" s="320"/>
      <c r="J183" s="320"/>
      <c r="K183" s="320"/>
      <c r="L183" s="320"/>
      <c r="M183" s="320"/>
      <c r="N183" s="320"/>
      <c r="O183" s="320"/>
      <c r="P183" s="320"/>
      <c r="Q183" s="320"/>
      <c r="R183" s="320"/>
      <c r="S183" s="320"/>
      <c r="T183" s="320"/>
      <c r="U183" s="320"/>
      <c r="V183" s="320"/>
      <c r="W183" s="320"/>
      <c r="X183" s="320"/>
      <c r="Y183" s="320"/>
      <c r="Z183" s="320"/>
      <c r="AA183" s="215"/>
      <c r="AB183" s="215"/>
      <c r="AC183" s="215"/>
      <c r="AD183" s="215"/>
      <c r="AE183" s="215"/>
      <c r="AF183" s="215"/>
      <c r="AG183" s="215"/>
      <c r="AH183" s="215"/>
      <c r="AI183" s="215"/>
      <c r="AJ183" s="215"/>
      <c r="AK183" s="215"/>
      <c r="AL183" s="215"/>
      <c r="AM183" s="215"/>
      <c r="AN183" s="215"/>
      <c r="AO183" s="215"/>
      <c r="AP183" s="215"/>
    </row>
    <row r="184" spans="1:42" s="254" customFormat="1" ht="30" x14ac:dyDescent="0.25">
      <c r="A184" s="623" t="s">
        <v>383</v>
      </c>
      <c r="B184" s="624"/>
      <c r="C184" s="392"/>
      <c r="D184" s="201"/>
      <c r="E184" s="201"/>
      <c r="F184" s="189" t="s">
        <v>445</v>
      </c>
      <c r="G184" s="320"/>
      <c r="H184" s="320"/>
      <c r="I184" s="320"/>
      <c r="J184" s="320"/>
      <c r="K184" s="320"/>
      <c r="L184" s="320"/>
      <c r="M184" s="320"/>
      <c r="N184" s="320"/>
      <c r="O184" s="320"/>
      <c r="P184" s="320"/>
      <c r="Q184" s="320"/>
      <c r="R184" s="320"/>
      <c r="S184" s="320"/>
      <c r="T184" s="320"/>
      <c r="U184" s="320"/>
      <c r="V184" s="320"/>
      <c r="W184" s="320"/>
      <c r="X184" s="320"/>
      <c r="Y184" s="320"/>
      <c r="Z184" s="320"/>
      <c r="AA184" s="215"/>
      <c r="AB184" s="215"/>
      <c r="AC184" s="215"/>
      <c r="AD184" s="215"/>
      <c r="AE184" s="215"/>
      <c r="AF184" s="215"/>
      <c r="AG184" s="215"/>
      <c r="AH184" s="215"/>
      <c r="AI184" s="215"/>
      <c r="AJ184" s="215"/>
      <c r="AK184" s="215"/>
      <c r="AL184" s="215"/>
      <c r="AM184" s="215"/>
      <c r="AN184" s="215"/>
      <c r="AO184" s="215"/>
      <c r="AP184" s="215"/>
    </row>
    <row r="185" spans="1:42" ht="60" x14ac:dyDescent="0.25">
      <c r="A185" s="612" t="s">
        <v>384</v>
      </c>
      <c r="B185" s="613"/>
      <c r="C185" s="105"/>
      <c r="D185" s="105"/>
      <c r="E185" s="105"/>
      <c r="F185" s="186" t="s">
        <v>446</v>
      </c>
    </row>
    <row r="186" spans="1:42" ht="54.75" customHeight="1" x14ac:dyDescent="0.25">
      <c r="A186" s="612" t="s">
        <v>385</v>
      </c>
      <c r="B186" s="613"/>
      <c r="C186" s="200"/>
      <c r="D186" s="200"/>
      <c r="E186" s="200"/>
      <c r="F186" s="186" t="s">
        <v>420</v>
      </c>
      <c r="AB186" s="215" t="s">
        <v>390</v>
      </c>
      <c r="AC186" s="215" t="s">
        <v>391</v>
      </c>
      <c r="AD186" s="215" t="s">
        <v>392</v>
      </c>
    </row>
    <row r="187" spans="1:42" x14ac:dyDescent="0.25">
      <c r="A187" s="612" t="s">
        <v>386</v>
      </c>
      <c r="B187" s="613"/>
      <c r="C187" s="40"/>
      <c r="D187" s="40"/>
      <c r="E187" s="205"/>
      <c r="F187" s="191" t="s">
        <v>425</v>
      </c>
      <c r="G187" s="199"/>
      <c r="H187" s="204"/>
      <c r="AA187" s="215" t="s">
        <v>389</v>
      </c>
      <c r="AB187" s="215">
        <f>IF(E187="propriétaire",1,0)</f>
        <v>0</v>
      </c>
      <c r="AC187" s="215">
        <f>IF(E187="locataire",1,0)</f>
        <v>0</v>
      </c>
      <c r="AD187" s="215">
        <f>IF(OR(E187="meublé loué professionnel",E187="mise à dispo",E187="mixte",E187="autre"),1,0)</f>
        <v>0</v>
      </c>
    </row>
    <row r="188" spans="1:42" ht="45" x14ac:dyDescent="0.25">
      <c r="A188" s="612" t="s">
        <v>27</v>
      </c>
      <c r="B188" s="613"/>
      <c r="C188" s="429"/>
      <c r="D188" s="429"/>
      <c r="E188" s="429"/>
      <c r="F188" s="190" t="s">
        <v>448</v>
      </c>
    </row>
    <row r="189" spans="1:42" ht="45" x14ac:dyDescent="0.25">
      <c r="A189" s="612" t="s">
        <v>422</v>
      </c>
      <c r="B189" s="613"/>
      <c r="C189" s="175"/>
      <c r="D189" s="175"/>
      <c r="E189" s="175"/>
      <c r="F189" s="190" t="s">
        <v>447</v>
      </c>
    </row>
    <row r="190" spans="1:42" s="254" customFormat="1" ht="45.75" thickBot="1" x14ac:dyDescent="0.3">
      <c r="A190" s="614" t="s">
        <v>421</v>
      </c>
      <c r="B190" s="615"/>
      <c r="C190" s="108"/>
      <c r="D190" s="108"/>
      <c r="E190" s="108"/>
      <c r="F190" s="406" t="s">
        <v>423</v>
      </c>
      <c r="AA190" s="215"/>
      <c r="AB190" s="215"/>
      <c r="AC190" s="215"/>
      <c r="AD190" s="215"/>
      <c r="AE190" s="215"/>
      <c r="AF190" s="215"/>
      <c r="AG190" s="215"/>
      <c r="AH190" s="215"/>
      <c r="AI190" s="215"/>
      <c r="AJ190" s="215"/>
      <c r="AK190" s="215"/>
      <c r="AL190" s="215"/>
      <c r="AM190" s="215"/>
      <c r="AN190" s="215"/>
      <c r="AO190" s="215"/>
      <c r="AP190" s="215"/>
    </row>
    <row r="191" spans="1:42" x14ac:dyDescent="0.25">
      <c r="A191" s="53"/>
      <c r="B191" s="54"/>
      <c r="C191" s="80"/>
      <c r="D191" s="80"/>
      <c r="E191" s="80"/>
      <c r="F191" s="402"/>
    </row>
    <row r="192" spans="1:42" ht="18.75" x14ac:dyDescent="0.25">
      <c r="A192" s="606" t="s">
        <v>83</v>
      </c>
      <c r="B192" s="607"/>
      <c r="C192" s="607"/>
      <c r="D192" s="607"/>
      <c r="E192" s="607"/>
      <c r="F192" s="608"/>
    </row>
    <row r="193" spans="1:28" ht="32.25" customHeight="1" x14ac:dyDescent="0.25">
      <c r="A193" s="625"/>
      <c r="B193" s="520"/>
      <c r="C193" s="180" t="s">
        <v>375</v>
      </c>
      <c r="D193" s="180" t="s">
        <v>376</v>
      </c>
      <c r="E193" s="180" t="s">
        <v>377</v>
      </c>
      <c r="F193" s="346" t="s">
        <v>9</v>
      </c>
    </row>
    <row r="194" spans="1:28" x14ac:dyDescent="0.25">
      <c r="A194" s="582" t="s">
        <v>347</v>
      </c>
      <c r="B194" s="583"/>
      <c r="C194" s="40"/>
      <c r="D194" s="40"/>
      <c r="E194" s="293"/>
      <c r="F194" s="167"/>
      <c r="AA194" s="215" t="s">
        <v>255</v>
      </c>
      <c r="AB194" s="215">
        <f>IF(E194="oui",1,0)</f>
        <v>0</v>
      </c>
    </row>
    <row r="195" spans="1:28" x14ac:dyDescent="0.25">
      <c r="A195" s="588" t="s">
        <v>370</v>
      </c>
      <c r="B195" s="589"/>
      <c r="C195" s="40"/>
      <c r="D195" s="40"/>
      <c r="E195" s="293"/>
      <c r="F195" s="407"/>
      <c r="AA195" s="215" t="s">
        <v>255</v>
      </c>
      <c r="AB195" s="215">
        <f t="shared" ref="AB195:AB198" si="25">IF(E195="oui",1,0)</f>
        <v>0</v>
      </c>
    </row>
    <row r="196" spans="1:28" ht="30.75" customHeight="1" x14ac:dyDescent="0.25">
      <c r="A196" s="588" t="s">
        <v>508</v>
      </c>
      <c r="B196" s="589"/>
      <c r="C196" s="40"/>
      <c r="D196" s="40"/>
      <c r="E196" s="293"/>
      <c r="F196" s="407"/>
      <c r="AA196" s="215" t="s">
        <v>255</v>
      </c>
      <c r="AB196" s="215">
        <f t="shared" si="25"/>
        <v>0</v>
      </c>
    </row>
    <row r="197" spans="1:28" x14ac:dyDescent="0.25">
      <c r="A197" s="586" t="s">
        <v>475</v>
      </c>
      <c r="B197" s="587"/>
      <c r="C197" s="40"/>
      <c r="D197" s="40"/>
      <c r="E197" s="293"/>
      <c r="F197" s="408" t="s">
        <v>476</v>
      </c>
      <c r="AA197" s="215" t="s">
        <v>255</v>
      </c>
      <c r="AB197" s="215">
        <f t="shared" si="25"/>
        <v>0</v>
      </c>
    </row>
    <row r="198" spans="1:28" x14ac:dyDescent="0.25">
      <c r="A198" s="586" t="s">
        <v>532</v>
      </c>
      <c r="B198" s="587"/>
      <c r="C198" s="40"/>
      <c r="D198" s="40"/>
      <c r="E198" s="293"/>
      <c r="F198" s="409"/>
      <c r="AA198" s="215" t="s">
        <v>255</v>
      </c>
      <c r="AB198" s="215">
        <f t="shared" si="25"/>
        <v>0</v>
      </c>
    </row>
    <row r="199" spans="1:28" x14ac:dyDescent="0.25">
      <c r="A199" s="584" t="s">
        <v>480</v>
      </c>
      <c r="B199" s="585"/>
      <c r="C199" s="431"/>
      <c r="D199" s="431"/>
      <c r="E199" s="432"/>
      <c r="F199" s="213" t="s">
        <v>144</v>
      </c>
    </row>
    <row r="200" spans="1:28" x14ac:dyDescent="0.25">
      <c r="A200" s="584" t="s">
        <v>481</v>
      </c>
      <c r="B200" s="585"/>
      <c r="C200" s="431"/>
      <c r="D200" s="431"/>
      <c r="E200" s="432"/>
      <c r="F200" s="213" t="s">
        <v>144</v>
      </c>
    </row>
    <row r="201" spans="1:28" x14ac:dyDescent="0.25">
      <c r="A201" s="584" t="s">
        <v>482</v>
      </c>
      <c r="B201" s="585"/>
      <c r="C201" s="431"/>
      <c r="D201" s="431"/>
      <c r="E201" s="432"/>
      <c r="F201" s="213" t="s">
        <v>144</v>
      </c>
    </row>
    <row r="202" spans="1:28" x14ac:dyDescent="0.25">
      <c r="A202" s="584" t="s">
        <v>483</v>
      </c>
      <c r="B202" s="585"/>
      <c r="C202" s="431"/>
      <c r="D202" s="431"/>
      <c r="E202" s="432"/>
      <c r="F202" s="213" t="s">
        <v>144</v>
      </c>
    </row>
    <row r="203" spans="1:28" x14ac:dyDescent="0.25">
      <c r="A203" s="584" t="s">
        <v>554</v>
      </c>
      <c r="B203" s="585"/>
      <c r="C203" s="431"/>
      <c r="D203" s="431"/>
      <c r="E203" s="432"/>
      <c r="F203" s="213" t="s">
        <v>144</v>
      </c>
    </row>
    <row r="204" spans="1:28" x14ac:dyDescent="0.25">
      <c r="A204" s="584" t="s">
        <v>555</v>
      </c>
      <c r="B204" s="585"/>
      <c r="C204" s="431"/>
      <c r="D204" s="431"/>
      <c r="E204" s="432"/>
      <c r="F204" s="213" t="s">
        <v>144</v>
      </c>
    </row>
    <row r="205" spans="1:28" x14ac:dyDescent="0.25">
      <c r="A205" s="584" t="s">
        <v>484</v>
      </c>
      <c r="B205" s="585"/>
      <c r="C205" s="431"/>
      <c r="D205" s="431"/>
      <c r="E205" s="432"/>
      <c r="F205" s="213" t="s">
        <v>144</v>
      </c>
    </row>
    <row r="206" spans="1:28" x14ac:dyDescent="0.25">
      <c r="A206" s="584" t="s">
        <v>485</v>
      </c>
      <c r="B206" s="585"/>
      <c r="C206" s="431"/>
      <c r="D206" s="431"/>
      <c r="E206" s="432"/>
      <c r="F206" s="213" t="s">
        <v>144</v>
      </c>
    </row>
    <row r="207" spans="1:28" x14ac:dyDescent="0.25">
      <c r="A207" s="584" t="s">
        <v>486</v>
      </c>
      <c r="B207" s="585"/>
      <c r="C207" s="431"/>
      <c r="D207" s="431"/>
      <c r="E207" s="432"/>
      <c r="F207" s="213" t="s">
        <v>144</v>
      </c>
    </row>
    <row r="208" spans="1:28" x14ac:dyDescent="0.25">
      <c r="A208" s="584" t="s">
        <v>522</v>
      </c>
      <c r="B208" s="585"/>
      <c r="C208" s="431"/>
      <c r="D208" s="431"/>
      <c r="E208" s="432"/>
      <c r="F208" s="213" t="s">
        <v>144</v>
      </c>
    </row>
    <row r="209" spans="1:30" x14ac:dyDescent="0.25">
      <c r="A209" s="584" t="s">
        <v>487</v>
      </c>
      <c r="B209" s="585"/>
      <c r="C209" s="431"/>
      <c r="D209" s="431"/>
      <c r="E209" s="432"/>
      <c r="F209" s="213" t="s">
        <v>144</v>
      </c>
    </row>
    <row r="210" spans="1:30" x14ac:dyDescent="0.25">
      <c r="A210" s="602" t="s">
        <v>556</v>
      </c>
      <c r="B210" s="603"/>
      <c r="C210" s="13"/>
      <c r="D210" s="13"/>
      <c r="E210" s="13"/>
      <c r="F210" s="213" t="s">
        <v>223</v>
      </c>
      <c r="AA210" s="215" t="s">
        <v>568</v>
      </c>
    </row>
    <row r="211" spans="1:30" x14ac:dyDescent="0.25">
      <c r="A211" s="602" t="s">
        <v>28</v>
      </c>
      <c r="B211" s="603"/>
      <c r="C211" s="13"/>
      <c r="D211" s="13"/>
      <c r="E211" s="13"/>
      <c r="F211" s="213" t="s">
        <v>224</v>
      </c>
      <c r="AA211" s="215" t="s">
        <v>568</v>
      </c>
    </row>
    <row r="212" spans="1:30" x14ac:dyDescent="0.25">
      <c r="A212" s="602" t="s">
        <v>523</v>
      </c>
      <c r="B212" s="603"/>
      <c r="C212" s="13"/>
      <c r="D212" s="13"/>
      <c r="E212" s="13"/>
      <c r="F212" s="213" t="s">
        <v>225</v>
      </c>
      <c r="AA212" s="215" t="s">
        <v>568</v>
      </c>
    </row>
    <row r="213" spans="1:30" ht="29.25" customHeight="1" x14ac:dyDescent="0.25">
      <c r="A213" s="568" t="s">
        <v>524</v>
      </c>
      <c r="B213" s="569"/>
      <c r="C213" s="225"/>
      <c r="D213" s="225"/>
      <c r="E213" s="225"/>
      <c r="F213" s="213" t="s">
        <v>509</v>
      </c>
      <c r="AA213" s="215" t="s">
        <v>568</v>
      </c>
    </row>
    <row r="214" spans="1:30" ht="15.75" thickBot="1" x14ac:dyDescent="0.3">
      <c r="A214" s="604" t="s">
        <v>477</v>
      </c>
      <c r="B214" s="605"/>
      <c r="C214" s="109"/>
      <c r="D214" s="109"/>
      <c r="E214" s="240"/>
      <c r="F214" s="345" t="s">
        <v>565</v>
      </c>
      <c r="AA214" s="215" t="s">
        <v>568</v>
      </c>
    </row>
    <row r="215" spans="1:30" x14ac:dyDescent="0.25">
      <c r="A215" s="21"/>
      <c r="B215" s="81"/>
      <c r="C215" s="35"/>
      <c r="D215" s="35"/>
      <c r="E215" s="35"/>
      <c r="F215" s="402"/>
    </row>
    <row r="216" spans="1:30" ht="18.75" x14ac:dyDescent="0.25">
      <c r="A216" s="606" t="s">
        <v>82</v>
      </c>
      <c r="B216" s="607"/>
      <c r="C216" s="607"/>
      <c r="D216" s="607"/>
      <c r="E216" s="607"/>
      <c r="F216" s="608"/>
    </row>
    <row r="217" spans="1:30" x14ac:dyDescent="0.25">
      <c r="A217" s="596"/>
      <c r="B217" s="597"/>
      <c r="C217" s="295"/>
      <c r="D217" s="579" t="s">
        <v>9</v>
      </c>
      <c r="E217" s="580"/>
      <c r="F217" s="581"/>
      <c r="AB217" s="215" t="s">
        <v>281</v>
      </c>
      <c r="AC217" s="215" t="s">
        <v>282</v>
      </c>
      <c r="AD217" s="215" t="s">
        <v>283</v>
      </c>
    </row>
    <row r="218" spans="1:30" x14ac:dyDescent="0.25">
      <c r="A218" s="598" t="s">
        <v>141</v>
      </c>
      <c r="B218" s="599"/>
      <c r="C218" s="110"/>
      <c r="D218" s="609"/>
      <c r="E218" s="610"/>
      <c r="F218" s="611"/>
      <c r="AA218" s="215" t="s">
        <v>284</v>
      </c>
      <c r="AB218" s="215">
        <f>IF(C218="internalisés",1,0)</f>
        <v>0</v>
      </c>
      <c r="AC218" s="215">
        <f>IF(C218="externalisés",1,0)</f>
        <v>0</v>
      </c>
      <c r="AD218" s="215">
        <f>IF(C218="les deux",1,0)</f>
        <v>0</v>
      </c>
    </row>
    <row r="219" spans="1:30" ht="30" customHeight="1" x14ac:dyDescent="0.25">
      <c r="A219" s="592" t="s">
        <v>274</v>
      </c>
      <c r="B219" s="593"/>
      <c r="C219" s="111"/>
      <c r="D219" s="609"/>
      <c r="E219" s="610"/>
      <c r="F219" s="611"/>
      <c r="AA219" s="215" t="s">
        <v>284</v>
      </c>
      <c r="AB219" s="215">
        <f>IF(C219="collectif",1,0)</f>
        <v>0</v>
      </c>
      <c r="AC219" s="215">
        <f>IF(C219="individuel",1,0)</f>
        <v>0</v>
      </c>
      <c r="AD219" s="215">
        <f>IF(C219="égalité",1,0)</f>
        <v>0</v>
      </c>
    </row>
    <row r="220" spans="1:30" ht="30" customHeight="1" x14ac:dyDescent="0.25">
      <c r="A220" s="592" t="s">
        <v>143</v>
      </c>
      <c r="B220" s="593"/>
      <c r="C220" s="293"/>
      <c r="D220" s="609" t="s">
        <v>566</v>
      </c>
      <c r="E220" s="610"/>
      <c r="F220" s="611"/>
      <c r="AA220" s="215" t="s">
        <v>255</v>
      </c>
      <c r="AB220" s="215">
        <f>IF(C220="oui",1,0)</f>
        <v>0</v>
      </c>
      <c r="AC220" s="215">
        <f>IF(C220="non",1,0)</f>
        <v>0</v>
      </c>
    </row>
    <row r="221" spans="1:30" ht="30" customHeight="1" x14ac:dyDescent="0.25">
      <c r="A221" s="592" t="s">
        <v>142</v>
      </c>
      <c r="B221" s="593"/>
      <c r="C221" s="177"/>
      <c r="D221" s="609"/>
      <c r="E221" s="610"/>
      <c r="F221" s="611"/>
      <c r="AA221" s="215" t="s">
        <v>284</v>
      </c>
      <c r="AB221" s="215">
        <f>IF(C221="porte",1,0)</f>
        <v>0</v>
      </c>
      <c r="AC221" s="215">
        <f>IF(C221="ramassage",1,0)</f>
        <v>0</v>
      </c>
    </row>
    <row r="222" spans="1:30" ht="30" customHeight="1" x14ac:dyDescent="0.25">
      <c r="A222" s="600" t="s">
        <v>133</v>
      </c>
      <c r="B222" s="601"/>
      <c r="C222" s="238"/>
      <c r="D222" s="515"/>
      <c r="E222" s="516"/>
      <c r="F222" s="517"/>
      <c r="AA222" s="215" t="s">
        <v>568</v>
      </c>
    </row>
    <row r="223" spans="1:30" ht="30" customHeight="1" thickBot="1" x14ac:dyDescent="0.3">
      <c r="A223" s="594" t="s">
        <v>129</v>
      </c>
      <c r="B223" s="595"/>
      <c r="C223" s="15"/>
      <c r="D223" s="536"/>
      <c r="E223" s="590"/>
      <c r="F223" s="591"/>
      <c r="AA223" s="215" t="s">
        <v>255</v>
      </c>
      <c r="AB223" s="215">
        <f>IF(C223="oui",1,0)</f>
        <v>0</v>
      </c>
      <c r="AC223" s="215">
        <f>IF(C223="non",1,0)</f>
        <v>0</v>
      </c>
    </row>
    <row r="224" spans="1:30" x14ac:dyDescent="0.25">
      <c r="A224" s="21"/>
      <c r="B224" s="22"/>
      <c r="C224" s="35"/>
      <c r="D224" s="35"/>
      <c r="E224" s="35"/>
      <c r="F224" s="402"/>
    </row>
    <row r="225" spans="1:6" ht="18.75" x14ac:dyDescent="0.3">
      <c r="A225" s="639" t="s">
        <v>601</v>
      </c>
      <c r="B225" s="640"/>
      <c r="C225" s="640"/>
      <c r="D225" s="640"/>
      <c r="E225" s="640"/>
      <c r="F225" s="641"/>
    </row>
    <row r="226" spans="1:6" ht="18.75" customHeight="1" x14ac:dyDescent="0.25">
      <c r="A226" s="463"/>
      <c r="B226" s="464"/>
      <c r="C226" s="464"/>
      <c r="D226" s="464"/>
      <c r="E226" s="464"/>
      <c r="F226" s="465"/>
    </row>
    <row r="227" spans="1:6" ht="18.75" customHeight="1" x14ac:dyDescent="0.25">
      <c r="A227" s="463"/>
      <c r="B227" s="464"/>
      <c r="C227" s="464"/>
      <c r="D227" s="464"/>
      <c r="E227" s="464"/>
      <c r="F227" s="465"/>
    </row>
    <row r="228" spans="1:6" ht="18.75" customHeight="1" x14ac:dyDescent="0.25">
      <c r="A228" s="463"/>
      <c r="B228" s="464"/>
      <c r="C228" s="464"/>
      <c r="D228" s="464"/>
      <c r="E228" s="464"/>
      <c r="F228" s="465"/>
    </row>
    <row r="229" spans="1:6" ht="18.75" customHeight="1" x14ac:dyDescent="0.25">
      <c r="A229" s="463"/>
      <c r="B229" s="464"/>
      <c r="C229" s="464"/>
      <c r="D229" s="464"/>
      <c r="E229" s="464"/>
      <c r="F229" s="465"/>
    </row>
    <row r="230" spans="1:6" ht="18.75" customHeight="1" x14ac:dyDescent="0.25">
      <c r="A230" s="463"/>
      <c r="B230" s="464"/>
      <c r="C230" s="464"/>
      <c r="D230" s="464"/>
      <c r="E230" s="464"/>
      <c r="F230" s="465"/>
    </row>
    <row r="231" spans="1:6" ht="18.75" customHeight="1" x14ac:dyDescent="0.25">
      <c r="A231" s="642"/>
      <c r="B231" s="643"/>
      <c r="C231" s="643"/>
      <c r="D231" s="643"/>
      <c r="E231" s="643"/>
      <c r="F231" s="644"/>
    </row>
    <row r="232" spans="1:6" ht="18.75" customHeight="1" x14ac:dyDescent="0.3">
      <c r="A232" s="664" t="s">
        <v>602</v>
      </c>
      <c r="B232" s="665"/>
      <c r="C232" s="665"/>
      <c r="D232" s="665"/>
      <c r="E232" s="665"/>
      <c r="F232" s="666"/>
    </row>
    <row r="233" spans="1:6" ht="18.75" customHeight="1" x14ac:dyDescent="0.25">
      <c r="A233" s="677"/>
      <c r="B233" s="678"/>
      <c r="C233" s="678"/>
      <c r="D233" s="678"/>
      <c r="E233" s="678"/>
      <c r="F233" s="679"/>
    </row>
    <row r="234" spans="1:6" ht="18.75" customHeight="1" x14ac:dyDescent="0.25">
      <c r="A234" s="463"/>
      <c r="B234" s="464"/>
      <c r="C234" s="464"/>
      <c r="D234" s="464"/>
      <c r="E234" s="464"/>
      <c r="F234" s="465"/>
    </row>
    <row r="235" spans="1:6" ht="18.75" customHeight="1" x14ac:dyDescent="0.25">
      <c r="A235" s="463"/>
      <c r="B235" s="464"/>
      <c r="C235" s="464"/>
      <c r="D235" s="464"/>
      <c r="E235" s="464"/>
      <c r="F235" s="465"/>
    </row>
    <row r="236" spans="1:6" ht="18.75" customHeight="1" x14ac:dyDescent="0.25">
      <c r="A236" s="463"/>
      <c r="B236" s="464"/>
      <c r="C236" s="464"/>
      <c r="D236" s="464"/>
      <c r="E236" s="464"/>
      <c r="F236" s="465"/>
    </row>
    <row r="237" spans="1:6" ht="18.75" customHeight="1" x14ac:dyDescent="0.25">
      <c r="A237" s="463"/>
      <c r="B237" s="464"/>
      <c r="C237" s="464"/>
      <c r="D237" s="464"/>
      <c r="E237" s="464"/>
      <c r="F237" s="465"/>
    </row>
    <row r="238" spans="1:6" ht="18.75" customHeight="1" x14ac:dyDescent="0.25">
      <c r="A238" s="642"/>
      <c r="B238" s="643"/>
      <c r="C238" s="643"/>
      <c r="D238" s="643"/>
      <c r="E238" s="643"/>
      <c r="F238" s="644"/>
    </row>
    <row r="239" spans="1:6" ht="18.75" x14ac:dyDescent="0.3">
      <c r="A239" s="664" t="s">
        <v>575</v>
      </c>
      <c r="B239" s="665"/>
      <c r="C239" s="665"/>
      <c r="D239" s="665"/>
      <c r="E239" s="665"/>
      <c r="F239" s="666"/>
    </row>
    <row r="240" spans="1:6" ht="112.5" customHeight="1" thickBot="1" x14ac:dyDescent="0.3">
      <c r="A240" s="735" t="s">
        <v>576</v>
      </c>
      <c r="B240" s="736"/>
      <c r="C240" s="736"/>
      <c r="D240" s="736"/>
      <c r="E240" s="736"/>
      <c r="F240" s="737"/>
    </row>
    <row r="242" spans="1:30" ht="15.75" thickBot="1" x14ac:dyDescent="0.3"/>
    <row r="243" spans="1:30" ht="21" x14ac:dyDescent="0.35">
      <c r="A243" s="479" t="s">
        <v>4</v>
      </c>
      <c r="B243" s="480"/>
      <c r="C243" s="480"/>
      <c r="D243" s="480"/>
      <c r="E243" s="480"/>
      <c r="F243" s="481"/>
    </row>
    <row r="244" spans="1:30" ht="18.75" x14ac:dyDescent="0.25">
      <c r="A244" s="606" t="s">
        <v>88</v>
      </c>
      <c r="B244" s="607"/>
      <c r="C244" s="607"/>
      <c r="D244" s="607"/>
      <c r="E244" s="607"/>
      <c r="F244" s="608"/>
    </row>
    <row r="245" spans="1:30" x14ac:dyDescent="0.25">
      <c r="A245" s="625"/>
      <c r="B245" s="520"/>
      <c r="C245" s="443"/>
      <c r="D245" s="579" t="s">
        <v>9</v>
      </c>
      <c r="E245" s="580"/>
      <c r="F245" s="581"/>
      <c r="AB245" s="215" t="s">
        <v>281</v>
      </c>
      <c r="AC245" s="215" t="s">
        <v>282</v>
      </c>
      <c r="AD245" s="215" t="s">
        <v>283</v>
      </c>
    </row>
    <row r="246" spans="1:30" ht="78.75" customHeight="1" x14ac:dyDescent="0.25">
      <c r="A246" s="586" t="s">
        <v>546</v>
      </c>
      <c r="B246" s="587"/>
      <c r="C246" s="289"/>
      <c r="D246" s="570" t="s">
        <v>557</v>
      </c>
      <c r="E246" s="571"/>
      <c r="F246" s="572"/>
      <c r="G246" s="302"/>
      <c r="AA246" s="215" t="s">
        <v>284</v>
      </c>
      <c r="AB246" s="215">
        <f>IF(C246="niveau 1",1,0)</f>
        <v>0</v>
      </c>
      <c r="AC246" s="215">
        <f>IF(C246="niveau 2",1,0)</f>
        <v>0</v>
      </c>
      <c r="AD246" s="215">
        <f>IF(C246="niveau 3",1,0)</f>
        <v>0</v>
      </c>
    </row>
    <row r="247" spans="1:30" x14ac:dyDescent="0.25">
      <c r="A247" s="756" t="s">
        <v>496</v>
      </c>
      <c r="B247" s="757"/>
      <c r="C247" s="303"/>
      <c r="D247" s="758"/>
      <c r="E247" s="759"/>
      <c r="F247" s="760"/>
      <c r="G247" s="301"/>
      <c r="AA247" s="215" t="s">
        <v>284</v>
      </c>
      <c r="AB247" s="215">
        <f>IF(C247="semaine",1,0)</f>
        <v>0</v>
      </c>
      <c r="AC247" s="215">
        <f>IF(C247="mois",1,0)</f>
        <v>0</v>
      </c>
      <c r="AD247" s="215">
        <f>IF(C247="année",1,0)</f>
        <v>0</v>
      </c>
    </row>
    <row r="248" spans="1:30" ht="15" hidden="1" customHeight="1" x14ac:dyDescent="0.25">
      <c r="A248" s="651" t="s">
        <v>459</v>
      </c>
      <c r="B248" s="652"/>
      <c r="C248" s="652"/>
      <c r="D248" s="652"/>
      <c r="E248" s="652"/>
      <c r="F248" s="653"/>
      <c r="G248" s="302"/>
    </row>
    <row r="249" spans="1:30" ht="30.75" customHeight="1" x14ac:dyDescent="0.25">
      <c r="A249" s="669" t="s">
        <v>406</v>
      </c>
      <c r="B249" s="670"/>
      <c r="C249" s="289"/>
      <c r="D249" s="515" t="s">
        <v>407</v>
      </c>
      <c r="E249" s="516"/>
      <c r="F249" s="517"/>
      <c r="AA249" s="215" t="s">
        <v>255</v>
      </c>
      <c r="AB249" s="215">
        <f>IF(C249="oui",1,0)</f>
        <v>0</v>
      </c>
    </row>
    <row r="250" spans="1:30" ht="30.75" customHeight="1" x14ac:dyDescent="0.25">
      <c r="A250" s="669" t="s">
        <v>405</v>
      </c>
      <c r="B250" s="670"/>
      <c r="C250" s="293"/>
      <c r="D250" s="726" t="s">
        <v>107</v>
      </c>
      <c r="E250" s="528"/>
      <c r="F250" s="529"/>
      <c r="G250" s="301"/>
      <c r="AA250" s="215" t="s">
        <v>255</v>
      </c>
      <c r="AB250" s="215">
        <f>IF(C250="oui",1,0)</f>
        <v>0</v>
      </c>
    </row>
    <row r="251" spans="1:30" x14ac:dyDescent="0.25">
      <c r="A251" s="562"/>
      <c r="B251" s="563"/>
      <c r="C251" s="295" t="s">
        <v>6</v>
      </c>
      <c r="D251" s="295" t="s">
        <v>7</v>
      </c>
      <c r="E251" s="295" t="s">
        <v>8</v>
      </c>
      <c r="F251" s="346" t="s">
        <v>9</v>
      </c>
    </row>
    <row r="252" spans="1:30" ht="28.5" customHeight="1" x14ac:dyDescent="0.25">
      <c r="A252" s="566" t="s">
        <v>98</v>
      </c>
      <c r="B252" s="567"/>
      <c r="C252" s="293"/>
      <c r="D252" s="293"/>
      <c r="E252" s="293"/>
      <c r="F252" s="167"/>
      <c r="AA252" s="215" t="s">
        <v>255</v>
      </c>
      <c r="AB252" s="215">
        <f>IF(C252="oui",1,0)</f>
        <v>0</v>
      </c>
      <c r="AC252" s="215">
        <f t="shared" ref="AC252:AD252" si="26">IF(D252="oui",1,0)</f>
        <v>0</v>
      </c>
      <c r="AD252" s="215">
        <f t="shared" si="26"/>
        <v>0</v>
      </c>
    </row>
    <row r="253" spans="1:30" ht="15" customHeight="1" x14ac:dyDescent="0.25">
      <c r="A253" s="566" t="s">
        <v>29</v>
      </c>
      <c r="B253" s="567"/>
      <c r="C253" s="293"/>
      <c r="D253" s="293"/>
      <c r="E253" s="293"/>
      <c r="F253" s="167"/>
    </row>
    <row r="254" spans="1:30" ht="36" customHeight="1" x14ac:dyDescent="0.25">
      <c r="A254" s="566" t="s">
        <v>69</v>
      </c>
      <c r="B254" s="567"/>
      <c r="C254" s="13"/>
      <c r="D254" s="13"/>
      <c r="E254" s="13"/>
      <c r="F254" s="167" t="s">
        <v>396</v>
      </c>
      <c r="H254" s="199"/>
      <c r="AA254" s="215" t="s">
        <v>568</v>
      </c>
    </row>
    <row r="255" spans="1:30" x14ac:dyDescent="0.25">
      <c r="A255" s="340"/>
      <c r="B255" s="62"/>
      <c r="C255" s="63"/>
      <c r="D255" s="63"/>
      <c r="E255" s="63"/>
      <c r="F255" s="410"/>
    </row>
    <row r="256" spans="1:30" ht="60" x14ac:dyDescent="0.25">
      <c r="A256" s="434"/>
      <c r="B256" s="82"/>
      <c r="C256" s="83" t="s">
        <v>39</v>
      </c>
      <c r="D256" s="83" t="s">
        <v>130</v>
      </c>
      <c r="E256" s="83" t="s">
        <v>131</v>
      </c>
      <c r="F256" s="84" t="s">
        <v>40</v>
      </c>
      <c r="AA256" s="215" t="s">
        <v>568</v>
      </c>
    </row>
    <row r="257" spans="1:30" ht="30" x14ac:dyDescent="0.25">
      <c r="A257" s="712" t="s">
        <v>93</v>
      </c>
      <c r="B257" s="436" t="s">
        <v>525</v>
      </c>
      <c r="C257" s="293"/>
      <c r="D257" s="393"/>
      <c r="E257" s="158"/>
      <c r="F257" s="395" t="s">
        <v>22</v>
      </c>
      <c r="AA257" s="215" t="s">
        <v>568</v>
      </c>
    </row>
    <row r="258" spans="1:30" x14ac:dyDescent="0.25">
      <c r="A258" s="727"/>
      <c r="B258" s="436" t="s">
        <v>23</v>
      </c>
      <c r="C258" s="293"/>
      <c r="D258" s="393"/>
      <c r="E258" s="158"/>
      <c r="F258" s="395" t="s">
        <v>22</v>
      </c>
      <c r="AA258" s="215" t="s">
        <v>568</v>
      </c>
    </row>
    <row r="259" spans="1:30" x14ac:dyDescent="0.25">
      <c r="A259" s="727"/>
      <c r="B259" s="436" t="s">
        <v>24</v>
      </c>
      <c r="C259" s="293"/>
      <c r="D259" s="393"/>
      <c r="E259" s="158"/>
      <c r="F259" s="395" t="s">
        <v>22</v>
      </c>
      <c r="AA259" s="215" t="s">
        <v>568</v>
      </c>
    </row>
    <row r="260" spans="1:30" ht="30" x14ac:dyDescent="0.25">
      <c r="A260" s="727"/>
      <c r="B260" s="436" t="s">
        <v>497</v>
      </c>
      <c r="C260" s="293"/>
      <c r="D260" s="393"/>
      <c r="E260" s="158"/>
      <c r="F260" s="395" t="s">
        <v>22</v>
      </c>
      <c r="AA260" s="215" t="s">
        <v>568</v>
      </c>
    </row>
    <row r="261" spans="1:30" ht="120" x14ac:dyDescent="0.25">
      <c r="A261" s="727"/>
      <c r="B261" s="436" t="s">
        <v>526</v>
      </c>
      <c r="C261" s="101"/>
      <c r="D261" s="157"/>
      <c r="E261" s="158"/>
      <c r="F261" s="167" t="s">
        <v>132</v>
      </c>
      <c r="AA261" s="215" t="s">
        <v>255</v>
      </c>
      <c r="AD261" s="215">
        <f>IF(E262="oui",1,0)</f>
        <v>0</v>
      </c>
    </row>
    <row r="262" spans="1:30" x14ac:dyDescent="0.25">
      <c r="A262" s="727"/>
      <c r="B262" s="436" t="s">
        <v>562</v>
      </c>
      <c r="C262" s="241"/>
      <c r="D262" s="241"/>
      <c r="E262" s="289"/>
      <c r="F262" s="213"/>
      <c r="AA262" s="215" t="s">
        <v>568</v>
      </c>
    </row>
    <row r="263" spans="1:30" x14ac:dyDescent="0.25">
      <c r="A263" s="727"/>
      <c r="B263" s="436" t="s">
        <v>527</v>
      </c>
      <c r="C263" s="293"/>
      <c r="D263" s="393"/>
      <c r="E263" s="158"/>
      <c r="F263" s="395" t="s">
        <v>22</v>
      </c>
      <c r="AA263" s="215" t="s">
        <v>568</v>
      </c>
    </row>
    <row r="264" spans="1:30" x14ac:dyDescent="0.25">
      <c r="A264" s="727"/>
      <c r="B264" s="436" t="s">
        <v>92</v>
      </c>
      <c r="C264" s="293"/>
      <c r="D264" s="393"/>
      <c r="E264" s="158"/>
      <c r="F264" s="159"/>
      <c r="AA264" s="215" t="s">
        <v>568</v>
      </c>
    </row>
    <row r="265" spans="1:30" ht="15.75" thickBot="1" x14ac:dyDescent="0.3">
      <c r="A265" s="728"/>
      <c r="B265" s="437" t="s">
        <v>89</v>
      </c>
      <c r="C265" s="15"/>
      <c r="D265" s="394"/>
      <c r="E265" s="160"/>
      <c r="F265" s="161"/>
    </row>
    <row r="266" spans="1:30" ht="18.75" customHeight="1" x14ac:dyDescent="0.25">
      <c r="A266" s="21"/>
      <c r="B266" s="65"/>
      <c r="C266" s="85"/>
      <c r="D266" s="85"/>
      <c r="E266" s="85"/>
      <c r="F266" s="411"/>
    </row>
    <row r="267" spans="1:30" ht="18.75" x14ac:dyDescent="0.3">
      <c r="A267" s="729" t="s">
        <v>559</v>
      </c>
      <c r="B267" s="730"/>
      <c r="C267" s="730"/>
      <c r="D267" s="730"/>
      <c r="E267" s="730"/>
      <c r="F267" s="731"/>
    </row>
    <row r="268" spans="1:30" ht="30" customHeight="1" x14ac:dyDescent="0.25">
      <c r="A268" s="709"/>
      <c r="B268" s="710"/>
      <c r="C268" s="39"/>
      <c r="D268" s="761" t="s">
        <v>9</v>
      </c>
      <c r="E268" s="761"/>
      <c r="F268" s="762"/>
    </row>
    <row r="269" spans="1:30" ht="25.5" customHeight="1" x14ac:dyDescent="0.25">
      <c r="A269" s="750" t="s">
        <v>134</v>
      </c>
      <c r="B269" s="751"/>
      <c r="C269" s="293"/>
      <c r="D269" s="515" t="s">
        <v>135</v>
      </c>
      <c r="E269" s="516"/>
      <c r="F269" s="517"/>
      <c r="AA269" s="215" t="s">
        <v>255</v>
      </c>
      <c r="AB269" s="215">
        <f>IF(C269="oui",1,0)</f>
        <v>0</v>
      </c>
    </row>
    <row r="270" spans="1:30" ht="26.25" customHeight="1" x14ac:dyDescent="0.25">
      <c r="A270" s="752" t="s">
        <v>408</v>
      </c>
      <c r="B270" s="753"/>
      <c r="C270" s="293"/>
      <c r="D270" s="515" t="s">
        <v>136</v>
      </c>
      <c r="E270" s="516"/>
      <c r="F270" s="517"/>
      <c r="AA270" s="215" t="s">
        <v>255</v>
      </c>
      <c r="AB270" s="215">
        <f>IF(C270="oui",1,0)</f>
        <v>0</v>
      </c>
    </row>
    <row r="271" spans="1:30" ht="27.75" customHeight="1" x14ac:dyDescent="0.25">
      <c r="A271" s="754" t="s">
        <v>560</v>
      </c>
      <c r="B271" s="755"/>
      <c r="C271" s="293"/>
      <c r="D271" s="680" t="s">
        <v>135</v>
      </c>
      <c r="E271" s="680"/>
      <c r="F271" s="681"/>
      <c r="AA271" s="215" t="s">
        <v>255</v>
      </c>
      <c r="AB271" s="215">
        <f>IF(C271="oui",1,0)</f>
        <v>0</v>
      </c>
    </row>
    <row r="272" spans="1:30" x14ac:dyDescent="0.25">
      <c r="A272" s="86"/>
      <c r="B272" s="87"/>
      <c r="C272" s="35"/>
      <c r="D272" s="35"/>
      <c r="E272" s="35"/>
      <c r="F272" s="364"/>
    </row>
    <row r="273" spans="1:30" ht="60" x14ac:dyDescent="0.25">
      <c r="A273" s="625"/>
      <c r="B273" s="520"/>
      <c r="C273" s="83" t="s">
        <v>39</v>
      </c>
      <c r="D273" s="83" t="s">
        <v>130</v>
      </c>
      <c r="E273" s="83" t="s">
        <v>131</v>
      </c>
      <c r="F273" s="84" t="s">
        <v>40</v>
      </c>
      <c r="AA273" s="215" t="s">
        <v>568</v>
      </c>
    </row>
    <row r="274" spans="1:30" ht="63.75" x14ac:dyDescent="0.25">
      <c r="A274" s="667" t="s">
        <v>84</v>
      </c>
      <c r="B274" s="88" t="s">
        <v>20</v>
      </c>
      <c r="C274" s="351"/>
      <c r="D274" s="101"/>
      <c r="E274" s="352"/>
      <c r="F274" s="395" t="s">
        <v>21</v>
      </c>
      <c r="AA274" s="215" t="s">
        <v>568</v>
      </c>
    </row>
    <row r="275" spans="1:30" x14ac:dyDescent="0.25">
      <c r="A275" s="667"/>
      <c r="B275" s="88" t="s">
        <v>528</v>
      </c>
      <c r="C275" s="351"/>
      <c r="D275" s="101"/>
      <c r="E275" s="352"/>
      <c r="F275" s="395" t="s">
        <v>22</v>
      </c>
      <c r="AA275" s="215" t="s">
        <v>568</v>
      </c>
    </row>
    <row r="276" spans="1:30" x14ac:dyDescent="0.25">
      <c r="A276" s="667"/>
      <c r="B276" s="88" t="s">
        <v>529</v>
      </c>
      <c r="C276" s="351"/>
      <c r="D276" s="101"/>
      <c r="E276" s="352"/>
      <c r="F276" s="395" t="s">
        <v>22</v>
      </c>
      <c r="AA276" s="215" t="s">
        <v>568</v>
      </c>
    </row>
    <row r="277" spans="1:30" x14ac:dyDescent="0.25">
      <c r="A277" s="667"/>
      <c r="B277" s="88" t="s">
        <v>25</v>
      </c>
      <c r="C277" s="351"/>
      <c r="D277" s="101"/>
      <c r="E277" s="352"/>
      <c r="F277" s="395" t="s">
        <v>22</v>
      </c>
      <c r="AA277" s="215" t="s">
        <v>568</v>
      </c>
    </row>
    <row r="278" spans="1:30" ht="30" x14ac:dyDescent="0.25">
      <c r="A278" s="667"/>
      <c r="B278" s="436" t="s">
        <v>26</v>
      </c>
      <c r="C278" s="351"/>
      <c r="D278" s="101"/>
      <c r="E278" s="352"/>
      <c r="F278" s="412"/>
      <c r="AA278" s="215" t="s">
        <v>568</v>
      </c>
    </row>
    <row r="279" spans="1:30" ht="45.75" thickBot="1" x14ac:dyDescent="0.3">
      <c r="A279" s="668"/>
      <c r="B279" s="437" t="s">
        <v>137</v>
      </c>
      <c r="C279" s="353"/>
      <c r="D279" s="102"/>
      <c r="E279" s="354"/>
      <c r="F279" s="413"/>
    </row>
    <row r="280" spans="1:30" ht="18.75" customHeight="1" x14ac:dyDescent="0.25">
      <c r="A280" s="21"/>
      <c r="B280" s="42"/>
      <c r="C280" s="89"/>
      <c r="D280" s="89"/>
      <c r="E280" s="35"/>
      <c r="F280" s="402"/>
    </row>
    <row r="281" spans="1:30" ht="18.75" x14ac:dyDescent="0.3">
      <c r="A281" s="729" t="s">
        <v>530</v>
      </c>
      <c r="B281" s="730"/>
      <c r="C281" s="730"/>
      <c r="D281" s="730"/>
      <c r="E281" s="730"/>
      <c r="F281" s="731"/>
    </row>
    <row r="282" spans="1:30" x14ac:dyDescent="0.25">
      <c r="A282" s="625"/>
      <c r="B282" s="520"/>
      <c r="C282" s="443" t="s">
        <v>6</v>
      </c>
      <c r="D282" s="443" t="s">
        <v>7</v>
      </c>
      <c r="E282" s="443" t="s">
        <v>8</v>
      </c>
      <c r="F282" s="84" t="s">
        <v>9</v>
      </c>
    </row>
    <row r="283" spans="1:30" x14ac:dyDescent="0.25">
      <c r="A283" s="746" t="s">
        <v>500</v>
      </c>
      <c r="B283" s="747"/>
      <c r="C283" s="355"/>
      <c r="D283" s="355"/>
      <c r="E283" s="356"/>
      <c r="F283" s="347" t="s">
        <v>135</v>
      </c>
      <c r="G283" s="301"/>
      <c r="AA283" s="215" t="s">
        <v>255</v>
      </c>
      <c r="AD283" s="215">
        <f>IF(E283="oui",1,0)</f>
        <v>0</v>
      </c>
    </row>
    <row r="284" spans="1:30" x14ac:dyDescent="0.25">
      <c r="A284" s="573" t="s">
        <v>510</v>
      </c>
      <c r="B284" s="574"/>
      <c r="C284" s="355"/>
      <c r="D284" s="355"/>
      <c r="E284" s="356"/>
      <c r="F284" s="347" t="s">
        <v>135</v>
      </c>
      <c r="AA284" s="215" t="s">
        <v>255</v>
      </c>
      <c r="AD284" s="215">
        <f>IF(E284="oui",1,0)</f>
        <v>0</v>
      </c>
    </row>
    <row r="285" spans="1:30" ht="30" customHeight="1" x14ac:dyDescent="0.25">
      <c r="A285" s="748" t="s">
        <v>499</v>
      </c>
      <c r="B285" s="749"/>
      <c r="C285" s="355"/>
      <c r="D285" s="355"/>
      <c r="E285" s="357"/>
      <c r="F285" s="347" t="s">
        <v>135</v>
      </c>
      <c r="AA285" s="215" t="s">
        <v>568</v>
      </c>
    </row>
    <row r="286" spans="1:30" ht="30" customHeight="1" x14ac:dyDescent="0.25">
      <c r="A286" s="675" t="s">
        <v>452</v>
      </c>
      <c r="B286" s="676"/>
      <c r="C286" s="351"/>
      <c r="D286" s="351"/>
      <c r="E286" s="351"/>
      <c r="F286" s="167"/>
    </row>
    <row r="287" spans="1:30" x14ac:dyDescent="0.25">
      <c r="A287" s="90"/>
      <c r="B287" s="91"/>
      <c r="C287" s="85"/>
      <c r="D287" s="85"/>
      <c r="E287" s="85"/>
      <c r="F287" s="402"/>
    </row>
    <row r="288" spans="1:30" ht="15" customHeight="1" x14ac:dyDescent="0.25">
      <c r="A288" s="625"/>
      <c r="B288" s="520"/>
      <c r="C288" s="83" t="s">
        <v>39</v>
      </c>
      <c r="D288" s="83" t="s">
        <v>130</v>
      </c>
      <c r="E288" s="83" t="s">
        <v>131</v>
      </c>
      <c r="F288" s="84" t="s">
        <v>40</v>
      </c>
      <c r="AA288" s="215" t="s">
        <v>568</v>
      </c>
    </row>
    <row r="289" spans="1:28" x14ac:dyDescent="0.25">
      <c r="A289" s="667" t="s">
        <v>84</v>
      </c>
      <c r="B289" s="88" t="s">
        <v>531</v>
      </c>
      <c r="C289" s="351"/>
      <c r="D289" s="157"/>
      <c r="E289" s="352"/>
      <c r="F289" s="395" t="s">
        <v>22</v>
      </c>
      <c r="AA289" s="215" t="s">
        <v>568</v>
      </c>
    </row>
    <row r="290" spans="1:28" ht="30" x14ac:dyDescent="0.25">
      <c r="A290" s="667"/>
      <c r="B290" s="436" t="s">
        <v>511</v>
      </c>
      <c r="C290" s="351"/>
      <c r="D290" s="351"/>
      <c r="E290" s="352"/>
      <c r="F290" s="440" t="s">
        <v>135</v>
      </c>
      <c r="AA290" s="215" t="s">
        <v>568</v>
      </c>
    </row>
    <row r="291" spans="1:28" ht="45" x14ac:dyDescent="0.25">
      <c r="A291" s="667"/>
      <c r="B291" s="436" t="s">
        <v>139</v>
      </c>
      <c r="C291" s="351"/>
      <c r="D291" s="351"/>
      <c r="E291" s="352"/>
      <c r="F291" s="167"/>
      <c r="AA291" s="215" t="s">
        <v>568</v>
      </c>
    </row>
    <row r="292" spans="1:28" ht="15.75" thickBot="1" x14ac:dyDescent="0.3">
      <c r="A292" s="668"/>
      <c r="B292" s="437" t="s">
        <v>90</v>
      </c>
      <c r="C292" s="353"/>
      <c r="D292" s="353"/>
      <c r="E292" s="354"/>
      <c r="F292" s="414"/>
    </row>
    <row r="293" spans="1:28" ht="18.75" customHeight="1" x14ac:dyDescent="0.25">
      <c r="A293" s="21"/>
      <c r="B293" s="92"/>
      <c r="C293" s="35"/>
      <c r="D293" s="35"/>
      <c r="E293" s="35"/>
      <c r="F293" s="402"/>
    </row>
    <row r="294" spans="1:28" ht="18.75" x14ac:dyDescent="0.3">
      <c r="A294" s="729" t="s">
        <v>558</v>
      </c>
      <c r="B294" s="730"/>
      <c r="C294" s="730"/>
      <c r="D294" s="730"/>
      <c r="E294" s="730"/>
      <c r="F294" s="731"/>
    </row>
    <row r="295" spans="1:28" ht="27" customHeight="1" x14ac:dyDescent="0.25">
      <c r="A295" s="625"/>
      <c r="B295" s="520"/>
      <c r="C295" s="443"/>
      <c r="D295" s="761" t="s">
        <v>9</v>
      </c>
      <c r="E295" s="761"/>
      <c r="F295" s="762"/>
    </row>
    <row r="296" spans="1:28" ht="30.75" customHeight="1" x14ac:dyDescent="0.25">
      <c r="A296" s="568" t="s">
        <v>498</v>
      </c>
      <c r="B296" s="569"/>
      <c r="C296" s="293"/>
      <c r="D296" s="570" t="s">
        <v>561</v>
      </c>
      <c r="E296" s="571"/>
      <c r="F296" s="572"/>
      <c r="AA296" s="215" t="s">
        <v>255</v>
      </c>
      <c r="AB296" s="215">
        <f>IF(C296="oui",1,0)</f>
        <v>0</v>
      </c>
    </row>
    <row r="297" spans="1:28" ht="28.5" customHeight="1" x14ac:dyDescent="0.25">
      <c r="A297" s="675" t="s">
        <v>140</v>
      </c>
      <c r="B297" s="676"/>
      <c r="C297" s="293"/>
      <c r="D297" s="515" t="s">
        <v>145</v>
      </c>
      <c r="E297" s="516"/>
      <c r="F297" s="517"/>
      <c r="AA297" s="215" t="s">
        <v>255</v>
      </c>
      <c r="AB297" s="215">
        <f>IF(C297="oui",1,0)</f>
        <v>0</v>
      </c>
    </row>
    <row r="298" spans="1:28" x14ac:dyDescent="0.25">
      <c r="A298" s="21"/>
      <c r="B298" s="92"/>
      <c r="C298" s="35"/>
      <c r="D298" s="35"/>
      <c r="E298" s="35"/>
      <c r="F298" s="402"/>
    </row>
    <row r="299" spans="1:28" ht="60" x14ac:dyDescent="0.25">
      <c r="A299" s="625"/>
      <c r="B299" s="520"/>
      <c r="C299" s="83" t="s">
        <v>39</v>
      </c>
      <c r="D299" s="83" t="s">
        <v>130</v>
      </c>
      <c r="E299" s="83" t="s">
        <v>131</v>
      </c>
      <c r="F299" s="84" t="s">
        <v>40</v>
      </c>
    </row>
    <row r="300" spans="1:28" ht="30" x14ac:dyDescent="0.25">
      <c r="A300" s="667" t="s">
        <v>84</v>
      </c>
      <c r="B300" s="439" t="s">
        <v>5</v>
      </c>
      <c r="C300" s="351"/>
      <c r="D300" s="351"/>
      <c r="E300" s="352"/>
      <c r="F300" s="440"/>
      <c r="AA300" s="215" t="s">
        <v>568</v>
      </c>
    </row>
    <row r="301" spans="1:28" ht="45.75" thickBot="1" x14ac:dyDescent="0.3">
      <c r="A301" s="668"/>
      <c r="B301" s="93" t="s">
        <v>599</v>
      </c>
      <c r="C301" s="353"/>
      <c r="D301" s="353"/>
      <c r="E301" s="354"/>
      <c r="F301" s="358"/>
      <c r="AA301" s="215" t="s">
        <v>568</v>
      </c>
    </row>
    <row r="302" spans="1:28" x14ac:dyDescent="0.25">
      <c r="A302" s="21"/>
      <c r="B302" s="22"/>
      <c r="C302" s="35"/>
      <c r="D302" s="35"/>
      <c r="E302" s="35"/>
      <c r="F302" s="402"/>
    </row>
    <row r="303" spans="1:28" ht="18.75" customHeight="1" x14ac:dyDescent="0.3">
      <c r="A303" s="639" t="s">
        <v>601</v>
      </c>
      <c r="B303" s="640"/>
      <c r="C303" s="640"/>
      <c r="D303" s="640"/>
      <c r="E303" s="640"/>
      <c r="F303" s="641"/>
    </row>
    <row r="304" spans="1:28" ht="18.75" customHeight="1" x14ac:dyDescent="0.25">
      <c r="A304" s="463"/>
      <c r="B304" s="464"/>
      <c r="C304" s="464"/>
      <c r="D304" s="464"/>
      <c r="E304" s="464"/>
      <c r="F304" s="465"/>
    </row>
    <row r="305" spans="1:6" ht="18.75" customHeight="1" x14ac:dyDescent="0.25">
      <c r="A305" s="463"/>
      <c r="B305" s="464"/>
      <c r="C305" s="464"/>
      <c r="D305" s="464"/>
      <c r="E305" s="464"/>
      <c r="F305" s="465"/>
    </row>
    <row r="306" spans="1:6" ht="18.75" customHeight="1" x14ac:dyDescent="0.25">
      <c r="A306" s="463"/>
      <c r="B306" s="464"/>
      <c r="C306" s="464"/>
      <c r="D306" s="464"/>
      <c r="E306" s="464"/>
      <c r="F306" s="465"/>
    </row>
    <row r="307" spans="1:6" ht="18.75" customHeight="1" x14ac:dyDescent="0.25">
      <c r="A307" s="463"/>
      <c r="B307" s="464"/>
      <c r="C307" s="464"/>
      <c r="D307" s="464"/>
      <c r="E307" s="464"/>
      <c r="F307" s="465"/>
    </row>
    <row r="308" spans="1:6" ht="18.75" customHeight="1" x14ac:dyDescent="0.25">
      <c r="A308" s="463"/>
      <c r="B308" s="464"/>
      <c r="C308" s="464"/>
      <c r="D308" s="464"/>
      <c r="E308" s="464"/>
      <c r="F308" s="465"/>
    </row>
    <row r="309" spans="1:6" ht="0.75" customHeight="1" x14ac:dyDescent="0.25">
      <c r="A309" s="642"/>
      <c r="B309" s="643"/>
      <c r="C309" s="643"/>
      <c r="D309" s="643"/>
      <c r="E309" s="643"/>
      <c r="F309" s="644"/>
    </row>
    <row r="310" spans="1:6" ht="18.75" customHeight="1" x14ac:dyDescent="0.3">
      <c r="A310" s="664" t="s">
        <v>602</v>
      </c>
      <c r="B310" s="665"/>
      <c r="C310" s="665"/>
      <c r="D310" s="665"/>
      <c r="E310" s="665"/>
      <c r="F310" s="666"/>
    </row>
    <row r="311" spans="1:6" ht="18.75" customHeight="1" x14ac:dyDescent="0.25">
      <c r="A311" s="677"/>
      <c r="B311" s="678"/>
      <c r="C311" s="678"/>
      <c r="D311" s="678"/>
      <c r="E311" s="678"/>
      <c r="F311" s="679"/>
    </row>
    <row r="312" spans="1:6" ht="18.75" customHeight="1" x14ac:dyDescent="0.25">
      <c r="A312" s="463"/>
      <c r="B312" s="464"/>
      <c r="C312" s="464"/>
      <c r="D312" s="464"/>
      <c r="E312" s="464"/>
      <c r="F312" s="465"/>
    </row>
    <row r="313" spans="1:6" ht="18.75" customHeight="1" x14ac:dyDescent="0.25">
      <c r="A313" s="463"/>
      <c r="B313" s="464"/>
      <c r="C313" s="464"/>
      <c r="D313" s="464"/>
      <c r="E313" s="464"/>
      <c r="F313" s="465"/>
    </row>
    <row r="314" spans="1:6" ht="18.75" customHeight="1" x14ac:dyDescent="0.25">
      <c r="A314" s="463"/>
      <c r="B314" s="464"/>
      <c r="C314" s="464"/>
      <c r="D314" s="464"/>
      <c r="E314" s="464"/>
      <c r="F314" s="465"/>
    </row>
    <row r="315" spans="1:6" ht="18.75" customHeight="1" x14ac:dyDescent="0.25">
      <c r="A315" s="463"/>
      <c r="B315" s="464"/>
      <c r="C315" s="464"/>
      <c r="D315" s="464"/>
      <c r="E315" s="464"/>
      <c r="F315" s="465"/>
    </row>
    <row r="316" spans="1:6" x14ac:dyDescent="0.25">
      <c r="A316" s="642"/>
      <c r="B316" s="643"/>
      <c r="C316" s="643"/>
      <c r="D316" s="643"/>
      <c r="E316" s="643"/>
      <c r="F316" s="644"/>
    </row>
    <row r="317" spans="1:6" ht="18.75" x14ac:dyDescent="0.3">
      <c r="A317" s="664" t="s">
        <v>575</v>
      </c>
      <c r="B317" s="665"/>
      <c r="C317" s="665"/>
      <c r="D317" s="665"/>
      <c r="E317" s="665"/>
      <c r="F317" s="666"/>
    </row>
    <row r="318" spans="1:6" ht="112.5" customHeight="1" thickBot="1" x14ac:dyDescent="0.3">
      <c r="A318" s="735" t="s">
        <v>576</v>
      </c>
      <c r="B318" s="736"/>
      <c r="C318" s="736"/>
      <c r="D318" s="736"/>
      <c r="E318" s="736"/>
      <c r="F318" s="737"/>
    </row>
  </sheetData>
  <sheetProtection password="D601" sheet="1" objects="1" scenarios="1" formatRows="0" selectLockedCells="1"/>
  <mergeCells count="253">
    <mergeCell ref="A10:B10"/>
    <mergeCell ref="A11:B11"/>
    <mergeCell ref="A12:B12"/>
    <mergeCell ref="A13:B13"/>
    <mergeCell ref="A15:F15"/>
    <mergeCell ref="A16:B16"/>
    <mergeCell ref="B2:E2"/>
    <mergeCell ref="B3:E4"/>
    <mergeCell ref="A6:F6"/>
    <mergeCell ref="A7:F7"/>
    <mergeCell ref="A8:B8"/>
    <mergeCell ref="A9:B9"/>
    <mergeCell ref="A35:B35"/>
    <mergeCell ref="A36:B36"/>
    <mergeCell ref="A37:B37"/>
    <mergeCell ref="A38:B38"/>
    <mergeCell ref="A40:F40"/>
    <mergeCell ref="A41:B41"/>
    <mergeCell ref="A17:A29"/>
    <mergeCell ref="A30:B30"/>
    <mergeCell ref="A31:F31"/>
    <mergeCell ref="A32:B32"/>
    <mergeCell ref="A33:B33"/>
    <mergeCell ref="A34:B34"/>
    <mergeCell ref="A49:B49"/>
    <mergeCell ref="A50:A55"/>
    <mergeCell ref="A56:A58"/>
    <mergeCell ref="A59:A61"/>
    <mergeCell ref="A62:B62"/>
    <mergeCell ref="A63:B63"/>
    <mergeCell ref="A42:B42"/>
    <mergeCell ref="A43:B43"/>
    <mergeCell ref="A44:B44"/>
    <mergeCell ref="A45:B45"/>
    <mergeCell ref="A46:B46"/>
    <mergeCell ref="A48:F48"/>
    <mergeCell ref="A71:F76"/>
    <mergeCell ref="A77:F77"/>
    <mergeCell ref="A78:F83"/>
    <mergeCell ref="A84:F84"/>
    <mergeCell ref="A85:F85"/>
    <mergeCell ref="A88:F88"/>
    <mergeCell ref="A64:B64"/>
    <mergeCell ref="A65:B65"/>
    <mergeCell ref="A66:B66"/>
    <mergeCell ref="A67:B67"/>
    <mergeCell ref="A68:B68"/>
    <mergeCell ref="A70:F70"/>
    <mergeCell ref="A93:B93"/>
    <mergeCell ref="E93:F93"/>
    <mergeCell ref="A94:B94"/>
    <mergeCell ref="E94:F94"/>
    <mergeCell ref="A95:B95"/>
    <mergeCell ref="E95:F95"/>
    <mergeCell ref="A89:F89"/>
    <mergeCell ref="A90:B90"/>
    <mergeCell ref="E90:F90"/>
    <mergeCell ref="A91:B91"/>
    <mergeCell ref="E91:F91"/>
    <mergeCell ref="A92:B92"/>
    <mergeCell ref="E92:F92"/>
    <mergeCell ref="A100:F100"/>
    <mergeCell ref="A101:B101"/>
    <mergeCell ref="D101:F101"/>
    <mergeCell ref="A102:B102"/>
    <mergeCell ref="D102:F102"/>
    <mergeCell ref="A103:B103"/>
    <mergeCell ref="D103:F103"/>
    <mergeCell ref="A96:B96"/>
    <mergeCell ref="E96:F96"/>
    <mergeCell ref="A97:B97"/>
    <mergeCell ref="E97:F97"/>
    <mergeCell ref="A98:B98"/>
    <mergeCell ref="E98:F98"/>
    <mergeCell ref="A109:B109"/>
    <mergeCell ref="D109:F109"/>
    <mergeCell ref="A110:B110"/>
    <mergeCell ref="D110:F110"/>
    <mergeCell ref="A111:B111"/>
    <mergeCell ref="D111:F111"/>
    <mergeCell ref="A104:B104"/>
    <mergeCell ref="D104:F104"/>
    <mergeCell ref="A106:F106"/>
    <mergeCell ref="A107:B107"/>
    <mergeCell ref="D107:F107"/>
    <mergeCell ref="A108:B108"/>
    <mergeCell ref="D108:F108"/>
    <mergeCell ref="A117:B117"/>
    <mergeCell ref="D117:F117"/>
    <mergeCell ref="A119:F119"/>
    <mergeCell ref="A120:F125"/>
    <mergeCell ref="A126:F126"/>
    <mergeCell ref="A127:F132"/>
    <mergeCell ref="A113:F113"/>
    <mergeCell ref="D114:F114"/>
    <mergeCell ref="A115:B115"/>
    <mergeCell ref="D115:F115"/>
    <mergeCell ref="A116:B116"/>
    <mergeCell ref="D116:F116"/>
    <mergeCell ref="A141:B141"/>
    <mergeCell ref="A142:B142"/>
    <mergeCell ref="A143:B143"/>
    <mergeCell ref="A144:B144"/>
    <mergeCell ref="A145:B145"/>
    <mergeCell ref="A147:F147"/>
    <mergeCell ref="A133:F133"/>
    <mergeCell ref="A134:F134"/>
    <mergeCell ref="A137:F137"/>
    <mergeCell ref="A138:F138"/>
    <mergeCell ref="A139:B139"/>
    <mergeCell ref="A140:B140"/>
    <mergeCell ref="D155:F155"/>
    <mergeCell ref="D156:F156"/>
    <mergeCell ref="A157:A161"/>
    <mergeCell ref="D157:F157"/>
    <mergeCell ref="D158:F158"/>
    <mergeCell ref="D159:F159"/>
    <mergeCell ref="D160:F160"/>
    <mergeCell ref="D161:F161"/>
    <mergeCell ref="A148:B148"/>
    <mergeCell ref="D148:F148"/>
    <mergeCell ref="A149:B149"/>
    <mergeCell ref="D149:F149"/>
    <mergeCell ref="A150:A156"/>
    <mergeCell ref="D150:F150"/>
    <mergeCell ref="D151:F151"/>
    <mergeCell ref="D152:F152"/>
    <mergeCell ref="D153:F153"/>
    <mergeCell ref="D154:F154"/>
    <mergeCell ref="A169:B169"/>
    <mergeCell ref="A170:B170"/>
    <mergeCell ref="A171:B171"/>
    <mergeCell ref="A172:B172"/>
    <mergeCell ref="A173:B173"/>
    <mergeCell ref="A174:B174"/>
    <mergeCell ref="A163:F163"/>
    <mergeCell ref="A164:B164"/>
    <mergeCell ref="A165:B165"/>
    <mergeCell ref="A166:B166"/>
    <mergeCell ref="A167:B167"/>
    <mergeCell ref="A168:B168"/>
    <mergeCell ref="A181:B181"/>
    <mergeCell ref="A182:B182"/>
    <mergeCell ref="A183:B183"/>
    <mergeCell ref="A184:B184"/>
    <mergeCell ref="A185:B185"/>
    <mergeCell ref="A186:B186"/>
    <mergeCell ref="A175:F175"/>
    <mergeCell ref="A176:F176"/>
    <mergeCell ref="A177:B177"/>
    <mergeCell ref="A178:B178"/>
    <mergeCell ref="A179:B179"/>
    <mergeCell ref="A180:B180"/>
    <mergeCell ref="A194:B194"/>
    <mergeCell ref="A195:B195"/>
    <mergeCell ref="A196:B196"/>
    <mergeCell ref="A197:B197"/>
    <mergeCell ref="A198:B198"/>
    <mergeCell ref="A199:B199"/>
    <mergeCell ref="A187:B187"/>
    <mergeCell ref="A188:B188"/>
    <mergeCell ref="A189:B189"/>
    <mergeCell ref="A190:B190"/>
    <mergeCell ref="A192:F192"/>
    <mergeCell ref="A193:B193"/>
    <mergeCell ref="A206:B206"/>
    <mergeCell ref="A207:B207"/>
    <mergeCell ref="A208:B208"/>
    <mergeCell ref="A209:B209"/>
    <mergeCell ref="A210:B210"/>
    <mergeCell ref="A211:B211"/>
    <mergeCell ref="A200:B200"/>
    <mergeCell ref="A201:B201"/>
    <mergeCell ref="A202:B202"/>
    <mergeCell ref="A203:B203"/>
    <mergeCell ref="A204:B204"/>
    <mergeCell ref="A205:B205"/>
    <mergeCell ref="A218:B218"/>
    <mergeCell ref="D218:F218"/>
    <mergeCell ref="A219:B219"/>
    <mergeCell ref="D219:F219"/>
    <mergeCell ref="A220:B220"/>
    <mergeCell ref="D220:F220"/>
    <mergeCell ref="A212:B212"/>
    <mergeCell ref="A213:B213"/>
    <mergeCell ref="A214:B214"/>
    <mergeCell ref="A216:F216"/>
    <mergeCell ref="A217:B217"/>
    <mergeCell ref="D217:F217"/>
    <mergeCell ref="A225:F225"/>
    <mergeCell ref="A226:F231"/>
    <mergeCell ref="A232:F232"/>
    <mergeCell ref="A233:F238"/>
    <mergeCell ref="A239:F239"/>
    <mergeCell ref="A240:F240"/>
    <mergeCell ref="A221:B221"/>
    <mergeCell ref="D221:F221"/>
    <mergeCell ref="A222:B222"/>
    <mergeCell ref="D222:F222"/>
    <mergeCell ref="A223:B223"/>
    <mergeCell ref="D223:F223"/>
    <mergeCell ref="A247:B247"/>
    <mergeCell ref="D247:F247"/>
    <mergeCell ref="A248:F248"/>
    <mergeCell ref="A249:B249"/>
    <mergeCell ref="D249:F249"/>
    <mergeCell ref="A250:B250"/>
    <mergeCell ref="D250:F250"/>
    <mergeCell ref="A243:F243"/>
    <mergeCell ref="A244:F244"/>
    <mergeCell ref="A245:B245"/>
    <mergeCell ref="D245:F245"/>
    <mergeCell ref="A246:B246"/>
    <mergeCell ref="D246:F246"/>
    <mergeCell ref="A268:B268"/>
    <mergeCell ref="D268:F268"/>
    <mergeCell ref="A269:B269"/>
    <mergeCell ref="D269:F269"/>
    <mergeCell ref="A270:B270"/>
    <mergeCell ref="D270:F270"/>
    <mergeCell ref="A251:B251"/>
    <mergeCell ref="A252:B252"/>
    <mergeCell ref="A253:B253"/>
    <mergeCell ref="A254:B254"/>
    <mergeCell ref="A257:A265"/>
    <mergeCell ref="A267:F267"/>
    <mergeCell ref="A283:B283"/>
    <mergeCell ref="A284:B284"/>
    <mergeCell ref="A285:B285"/>
    <mergeCell ref="A286:B286"/>
    <mergeCell ref="A288:B288"/>
    <mergeCell ref="A289:A292"/>
    <mergeCell ref="A271:B271"/>
    <mergeCell ref="D271:F271"/>
    <mergeCell ref="A273:B273"/>
    <mergeCell ref="A274:A279"/>
    <mergeCell ref="A281:F281"/>
    <mergeCell ref="A282:B282"/>
    <mergeCell ref="A317:F317"/>
    <mergeCell ref="A318:F318"/>
    <mergeCell ref="A299:B299"/>
    <mergeCell ref="A300:A301"/>
    <mergeCell ref="A303:F303"/>
    <mergeCell ref="A304:F309"/>
    <mergeCell ref="A310:F310"/>
    <mergeCell ref="A311:F316"/>
    <mergeCell ref="A294:F294"/>
    <mergeCell ref="A295:B295"/>
    <mergeCell ref="D295:F295"/>
    <mergeCell ref="A296:B296"/>
    <mergeCell ref="D296:F296"/>
    <mergeCell ref="A297:B297"/>
    <mergeCell ref="D297:F297"/>
  </mergeCells>
  <conditionalFormatting sqref="C33:E33">
    <cfRule type="expression" dxfId="369" priority="23">
      <formula>AND($F$3&lt;&gt;"ESAT")</formula>
    </cfRule>
  </conditionalFormatting>
  <conditionalFormatting sqref="C64:E65">
    <cfRule type="expression" dxfId="368" priority="22">
      <formula>$F$3&lt;&gt;"CAMSP"</formula>
    </cfRule>
  </conditionalFormatting>
  <conditionalFormatting sqref="C66:E67">
    <cfRule type="expression" dxfId="367" priority="21">
      <formula>$F$3&lt;&gt;"ITEP"</formula>
    </cfRule>
  </conditionalFormatting>
  <conditionalFormatting sqref="C140:E140">
    <cfRule type="expression" dxfId="366" priority="20">
      <formula>AND($F$4&lt;&gt;"Etablissement",$F$4&lt;&gt;"Ets/service")</formula>
    </cfRule>
  </conditionalFormatting>
  <conditionalFormatting sqref="C141:E141">
    <cfRule type="expression" dxfId="365" priority="19">
      <formula>AND($F$4&lt;&gt;"Service",$F$4&lt;&gt;"Ets/service",$F$4&lt;&gt;"Ambu")</formula>
    </cfRule>
  </conditionalFormatting>
  <conditionalFormatting sqref="C17:E29">
    <cfRule type="expression" dxfId="364" priority="17">
      <formula>IF(SUM(C$17:C$29)&gt;1,TRUE,FALSE)</formula>
    </cfRule>
  </conditionalFormatting>
  <conditionalFormatting sqref="C17:E29">
    <cfRule type="expression" dxfId="363" priority="18">
      <formula>IF(SUM(C$17:C$29)&lt;&gt;1,TRUE,FALSE)</formula>
    </cfRule>
  </conditionalFormatting>
  <conditionalFormatting sqref="E59">
    <cfRule type="expression" dxfId="362" priority="16">
      <formula>IF($F$3&lt;&gt;"ESAT",TRUE,FALSE)</formula>
    </cfRule>
  </conditionalFormatting>
  <conditionalFormatting sqref="E60">
    <cfRule type="expression" dxfId="361" priority="14">
      <formula>IF($F$3&lt;&gt;"ESAT",TRUE,FALSE)</formula>
    </cfRule>
  </conditionalFormatting>
  <conditionalFormatting sqref="C179:E179">
    <cfRule type="expression" dxfId="360" priority="13">
      <formula>IF(C179&gt;C165,TRUE,FALSE)</formula>
    </cfRule>
  </conditionalFormatting>
  <conditionalFormatting sqref="C166:E166">
    <cfRule type="cellIs" dxfId="359" priority="12" operator="lessThan">
      <formula>60</formula>
    </cfRule>
  </conditionalFormatting>
  <conditionalFormatting sqref="C180:E180">
    <cfRule type="cellIs" dxfId="358" priority="11" operator="greaterThan">
      <formula>30</formula>
    </cfRule>
  </conditionalFormatting>
  <conditionalFormatting sqref="C181:E181">
    <cfRule type="expression" dxfId="357" priority="10">
      <formula>IF(C181&lt;&gt;C165-C179,TRUE,FALSE)</formula>
    </cfRule>
  </conditionalFormatting>
  <conditionalFormatting sqref="C182:E182">
    <cfRule type="cellIs" dxfId="356" priority="9" operator="lessThan">
      <formula>30</formula>
    </cfRule>
  </conditionalFormatting>
  <conditionalFormatting sqref="C221">
    <cfRule type="expression" dxfId="355" priority="8">
      <formula>IF($C$219="individuel",TRUE,FALSE)</formula>
    </cfRule>
  </conditionalFormatting>
  <conditionalFormatting sqref="C62:E63">
    <cfRule type="expression" dxfId="354" priority="7">
      <formula>$F$3&lt;&gt;"CMPP"</formula>
    </cfRule>
  </conditionalFormatting>
  <conditionalFormatting sqref="C249">
    <cfRule type="expression" dxfId="353" priority="6">
      <formula>IF($F$3&lt;&gt;"CMPP",TRUE,FALSE)</formula>
    </cfRule>
  </conditionalFormatting>
  <conditionalFormatting sqref="C183">
    <cfRule type="cellIs" dxfId="352" priority="5" operator="lessThan">
      <formula>0</formula>
    </cfRule>
  </conditionalFormatting>
  <conditionalFormatting sqref="D183:E183">
    <cfRule type="cellIs" dxfId="351" priority="4" operator="lessThan">
      <formula>0</formula>
    </cfRule>
  </conditionalFormatting>
  <conditionalFormatting sqref="C185">
    <cfRule type="cellIs" dxfId="350" priority="3" operator="lessThan">
      <formula>0</formula>
    </cfRule>
  </conditionalFormatting>
  <conditionalFormatting sqref="D185">
    <cfRule type="cellIs" dxfId="349" priority="2" operator="lessThan">
      <formula>0</formula>
    </cfRule>
  </conditionalFormatting>
  <conditionalFormatting sqref="E185">
    <cfRule type="cellIs" dxfId="348" priority="1" operator="lessThan">
      <formula>0</formula>
    </cfRule>
  </conditionalFormatting>
  <dataValidations count="46">
    <dataValidation type="decimal" operator="greaterThan" allowBlank="1" showInputMessage="1" showErrorMessage="1" error="Cette cellule doit contenir un nombre" sqref="C13:E13">
      <formula1>0</formula1>
    </dataValidation>
    <dataValidation type="decimal" allowBlank="1" showInputMessage="1" showErrorMessage="1" sqref="C47:E47 C116">
      <formula1>0</formula1>
      <formula2>100</formula2>
    </dataValidation>
    <dataValidation type="list" allowBlank="1" showInputMessage="1" showErrorMessage="1" sqref="C50:D55 C194:D195 C66:E66 C69:E69 C86:E86 C112 C298:E298 E37:E39 C59:D61 C272 C35:D38 C197:D198">
      <formula1>"oui,partiel,non"</formula1>
    </dataValidation>
    <dataValidation type="decimal" allowBlank="1" showInputMessage="1" showErrorMessage="1" error="Cette cellule doit contenir un nombre entre 0 et 100" sqref="C144:E144 C42:E46 C254:E254">
      <formula1>0</formula1>
      <formula2>100</formula2>
    </dataValidation>
    <dataValidation type="date" operator="lessThan" allowBlank="1" showInputMessage="1" showErrorMessage="1" error="Cette cellule doit contenir une date antérieure au 31/12/2021" sqref="E300:E301 D91:D98 E274:E279 E289:E292 E257:E261 E263:E265">
      <formula1>44561</formula1>
    </dataValidation>
    <dataValidation type="textLength" allowBlank="1" showInputMessage="1" showErrorMessage="1" error="Cette cellule ne peut contenir plus de 1000 caractères, espaces compris" sqref="D255:F255 G222:H223 G140:H145 F69 G256:H264 D272:F272 G194:H214">
      <formula1>0</formula1>
      <formula2>1000</formula2>
    </dataValidation>
    <dataValidation allowBlank="1" showInputMessage="1" showErrorMessage="1" error="Cette cellule ne peut contenir plus de 1000 caractères, espaces compris" sqref="F105"/>
    <dataValidation type="decimal" operator="greaterThan" allowBlank="1" showInputMessage="1" showErrorMessage="1" error="Cette cellule doit contenir un nombre supérieur à 0" sqref="C199:E209 C143:E143 C189:E189">
      <formula1>0</formula1>
    </dataValidation>
    <dataValidation type="decimal" allowBlank="1" showInputMessage="1" showErrorMessage="1" error="Cette cellule doit comprendre un nombre compris entre 0 et 100" sqref="C142:E142">
      <formula1>0</formula1>
      <formula2>100</formula2>
    </dataValidation>
    <dataValidation type="decimal" allowBlank="1" showInputMessage="1" showErrorMessage="1" error="Cette cellule doit comprendre un nombre entre 0 et 100" sqref="C117 C177:E177 C191:E191 C222 C210:E214">
      <formula1>0</formula1>
      <formula2>100</formula2>
    </dataValidation>
    <dataValidation type="decimal" operator="greaterThan" allowBlank="1" showInputMessage="1" showErrorMessage="1" sqref="C186:E186 C178:E178 C167:E174">
      <formula1>-1</formula1>
    </dataValidation>
    <dataValidation type="textLength" operator="lessThan" allowBlank="1" showInputMessage="1" showErrorMessage="1" error="Cette cellule doit contenir moins de 500 caractères, espaces compris" sqref="C300:D301 C274:D280 C289:D292 C257:D261 C263:D265">
      <formula1>500</formula1>
    </dataValidation>
    <dataValidation type="textLength" allowBlank="1" showInputMessage="1" showErrorMessage="1" error="Cette cellule ne peut contenir plus de 1000 caractères, espaces compris" sqref="F300:F301 F274:F279 F257:F265 F289 F291:F292">
      <formula1>0</formula1>
      <formula2>1500</formula2>
    </dataValidation>
    <dataValidation type="whole" operator="greaterThan" allowBlank="1" showInputMessage="1" showErrorMessage="1" error="Cette cellule doit contenir un entier naturel" sqref="C287:E287 C253:E253">
      <formula1>-1</formula1>
    </dataValidation>
    <dataValidation type="list" allowBlank="1" showInputMessage="1" showErrorMessage="1" sqref="C218">
      <formula1>"internalisés,externalisés,les deux"</formula1>
    </dataValidation>
    <dataValidation type="list" allowBlank="1" showInputMessage="1" showErrorMessage="1" sqref="C219">
      <formula1>"collectif,individuel,égalité"</formula1>
    </dataValidation>
    <dataValidation type="list" allowBlank="1" showInputMessage="1" showErrorMessage="1" sqref="C221">
      <formula1>"porte,ramassage"</formula1>
    </dataValidation>
    <dataValidation type="textLength" allowBlank="1" showInputMessage="1" showErrorMessage="1" error="Cette cellule ne peut contenir plus de 500 caractères, espaces compris" sqref="F9:F13 F42:F46 F283:F286 F50:F68 E104:F104 F140:F145 D108:F111 F32:F38 D218:F223 D269:F271 F177:F191 D296:F297 D115:F117 F290 F17:F30 F165:F174 D102:D104 E102:F102 D149:D161 E149:F154 E156:F158 E161:F161 F194:F214 E91:E98 D250:F250 F252:F254 D247:F247">
      <formula1>0</formula1>
      <formula2>500</formula2>
    </dataValidation>
    <dataValidation type="decimal" allowBlank="1" showInputMessage="1" showErrorMessage="1" error="Cette cellule doit contenir un nombre entre 0 et 100" sqref="C34:E34">
      <formula1>0.000000000000001</formula1>
      <formula2>100</formula2>
    </dataValidation>
    <dataValidation type="custom" allowBlank="1" showInputMessage="1" showErrorMessage="1" error="Cette cellule ne peut être remplie que si l'ESMS est un établisement et doit contenir un nombre entre 0 et 100" sqref="C140:E140">
      <formula1>AND(OR($F$4="Etablissement",$F$4="Ets/service"),C140&gt;=0,C140&lt;=100)</formula1>
    </dataValidation>
    <dataValidation type="custom" operator="greaterThan" allowBlank="1" showInputMessage="1" showErrorMessage="1" error="Cette cellule ne peut être remplie que si l'ESMS est un service et doit contenir un nombre supérieur à 0" sqref="C141:E141">
      <formula1>AND(OR($F$4="Service",$F$4="Ets/service",$F$4="Ambu"),C141&gt;0)</formula1>
    </dataValidation>
    <dataValidation type="decimal" allowBlank="1" showInputMessage="1" showErrorMessage="1" error="Cette cellule doit contenir un nombre supérieur à 0 et inférieur ou égal à 100" sqref="C17:E29">
      <formula1>0.000000000001</formula1>
      <formula2>1</formula2>
    </dataValidation>
    <dataValidation type="custom" allowBlank="1" showInputMessage="1" showErrorMessage="1" error="Cette cellule ne peut-être remplie que si le type l'ESMS est un ESAT et doit contenir un nombre entre 0 et 100" sqref="C33:E33">
      <formula1>AND($F$3="ESAT",C33&gt;0,C33&lt;=100)</formula1>
    </dataValidation>
    <dataValidation type="list" allowBlank="1" showInputMessage="1" showErrorMessage="1" sqref="C196:D196">
      <formula1>"lié à GEPEC,hors GEPEC,pas de plan de formation"</formula1>
    </dataValidation>
    <dataValidation type="whole" operator="greaterThan" allowBlank="1" showInputMessage="1" showErrorMessage="1" error="Cette cellule doit contenir un entier positif" sqref="C286:E286">
      <formula1>0</formula1>
    </dataValidation>
    <dataValidation type="whole" operator="greaterThan" allowBlank="1" showInputMessage="1" showErrorMessage="1" error="Cette cellule doit contenir un nombre entier positif" sqref="C145:E145">
      <formula1>-1</formula1>
    </dataValidation>
    <dataValidation type="whole" operator="greaterThan" allowBlank="1" showInputMessage="1" showErrorMessage="1" error="Cette cellule doit contenir un nombre entier positif" sqref="C10:E12">
      <formula1>0</formula1>
    </dataValidation>
    <dataValidation type="textLength" operator="lessThan" allowBlank="1" showInputMessage="1" showErrorMessage="1" error="Cette cellule doit comprendre moins de 5000 caractères, espaces compris" sqref="A318:F318 A71:F76 A78:F83 A134:F134 A120:F125 A127:F132 A240:F240 A226:F231 A233:F238 A311:F316 A304:F309 A85:F85">
      <formula1>5000</formula1>
    </dataValidation>
    <dataValidation operator="greaterThan" allowBlank="1" showInputMessage="1" showErrorMessage="1" error="Cette cellule doit contenir un nombre entier positif" sqref="C9:E9"/>
    <dataValidation operator="greaterThan" allowBlank="1" showInputMessage="1" showErrorMessage="1" sqref="C166:E166 C179:E181"/>
    <dataValidation type="list" operator="greaterThan" allowBlank="1" showInputMessage="1" showErrorMessage="1" sqref="E187">
      <formula1>"propriétaire,locataire,meublé loué professionnel,mise à dispo,mixte,autre"</formula1>
    </dataValidation>
    <dataValidation type="list" allowBlank="1" showInputMessage="1" showErrorMessage="1" sqref="C56:D56">
      <formula1>"tout,partie,non"</formula1>
    </dataValidation>
    <dataValidation type="decimal" operator="greaterThan" allowBlank="1" showInputMessage="1" showErrorMessage="1" error="Cette cellule doit comprendre un nombre supérieur à 0" sqref="C190:E190">
      <formula1>0</formula1>
    </dataValidation>
    <dataValidation type="decimal" allowBlank="1" showInputMessage="1" showErrorMessage="1" error="Cette cellule doit comprendre un nombre entre 0 et 100" sqref="C188:E188">
      <formula1>0.0000000000001</formula1>
      <formula2>100</formula2>
    </dataValidation>
    <dataValidation type="decimal" operator="greaterThan" allowBlank="1" showInputMessage="1" showErrorMessage="1" sqref="C165">
      <formula1>-9.99999999999999E+38</formula1>
    </dataValidation>
    <dataValidation type="decimal" operator="greaterThan" allowBlank="1" showInputMessage="1" showErrorMessage="1" sqref="D165 E183">
      <formula1>-9.99999999999999E+52</formula1>
    </dataValidation>
    <dataValidation type="decimal" operator="greaterThan" allowBlank="1" showInputMessage="1" showErrorMessage="1" sqref="E165">
      <formula1>-9.99999999999999E+45</formula1>
    </dataValidation>
    <dataValidation type="decimal" operator="greaterThan" allowBlank="1" showInputMessage="1" showErrorMessage="1" sqref="C183">
      <formula1>-9.99999999999999E+47</formula1>
    </dataValidation>
    <dataValidation type="decimal" operator="greaterThan" allowBlank="1" showInputMessage="1" showErrorMessage="1" sqref="D183">
      <formula1>-9.99999999999999E+40</formula1>
    </dataValidation>
    <dataValidation type="decimal" operator="greaterThan" allowBlank="1" showInputMessage="1" showErrorMessage="1" sqref="C185">
      <formula1>-9.99999999999999E+44</formula1>
    </dataValidation>
    <dataValidation type="decimal" operator="greaterThan" allowBlank="1" showInputMessage="1" showErrorMessage="1" sqref="D185">
      <formula1>-9.99999999999999E+46</formula1>
    </dataValidation>
    <dataValidation type="decimal" operator="greaterThan" allowBlank="1" showInputMessage="1" showErrorMessage="1" sqref="E185">
      <formula1>-9.99999999999999E+69</formula1>
    </dataValidation>
    <dataValidation type="list" allowBlank="1" showInputMessage="1" showErrorMessage="1" sqref="C247">
      <formula1>"semaine,mois,année"</formula1>
    </dataValidation>
    <dataValidation type="list" allowBlank="1" showInputMessage="1" showErrorMessage="1" sqref="C246">
      <formula1>"niveau 1,niveau 2,niveau 3"</formula1>
    </dataValidation>
    <dataValidation type="list" allowBlank="1" showInputMessage="1" showErrorMessage="1" sqref="E35:E36 E50 E52:E56 C62:E62 E59:E61 C67:E67 C91:C98 C102 C104 C108:C111 C115 C149:C161 E194:E198 C220 C223 C252:E252 C262:E262 C269:C271 C296:C297 E283:E284 C64:E64 C66 C249:C250">
      <formula1>"oui,non"</formula1>
    </dataValidation>
    <dataValidation type="list" allowBlank="1" showInputMessage="1" showErrorMessage="1" sqref="E68">
      <formula1>"Autorisé dans l'arrêté de fonctionnement,Par mobilisation des places provisoirement disponible,non"</formula1>
    </dataValidation>
  </dataValidations>
  <pageMargins left="0.25" right="0.25" top="0.75" bottom="0.75" header="0.3" footer="0.3"/>
  <pageSetup paperSize="8" scale="9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4" id="{37716CA8-F31F-4993-9C98-BBA9E6CB1F71}">
            <xm:f>IF(VLOOKUP($F$3,Feuil57!$A:$C,3,FALSE)="Adultes",TRUE,FALSE)</xm:f>
            <x14:dxf>
              <fill>
                <patternFill>
                  <bgColor theme="0" tint="-0.24994659260841701"/>
                </patternFill>
              </fill>
            </x14:dxf>
          </x14:cfRule>
          <xm:sqref>C30:E30 C57:E58 E56</xm:sqref>
        </x14:conditionalFormatting>
        <x14:conditionalFormatting xmlns:xm="http://schemas.microsoft.com/office/excel/2006/main">
          <x14:cfRule type="expression" priority="15" id="{A84AFDE0-D35D-489D-A266-21B4CEB7F165}">
            <xm:f>IF(VLOOKUP($F$3,Feuil57!$A:$C,3,FALSE)="Enfants",TRUE,FALSE)</xm:f>
            <x14:dxf>
              <fill>
                <patternFill>
                  <bgColor theme="0" tint="-0.24994659260841701"/>
                </patternFill>
              </fill>
            </x14:dxf>
          </x14:cfRule>
          <xm:sqref>E61</xm:sqref>
        </x14:conditionalFormatting>
      </x14:conditionalFormattings>
    </ext>
    <ext xmlns:x14="http://schemas.microsoft.com/office/spreadsheetml/2009/9/main" uri="{CCE6A557-97BC-4b89-ADB6-D9C93CAAB3DF}">
      <x14:dataValidations xmlns:xm="http://schemas.microsoft.com/office/excel/2006/main" count="1">
        <x14:dataValidation type="custom" operator="greaterThan" allowBlank="1" showInputMessage="1" showErrorMessage="1" error="Cette cellule ne peut être remplie compte-tenu du type d'établissement">
          <x14:formula1>
            <xm:f>AND(IF(VLOOKUP($F$3,Feuil57!$A:$C,3,FALSE)="Enfants",TRUE,IF(VLOOKUP($F$3,Feuil57!$A:$C,3,FALSE)="Adultes/Enfants",TRUE,FALSE)),C30&gt;0)</xm:f>
          </x14:formula1>
          <xm:sqref>C30:E30 C57:E58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23</vt:i4>
      </vt:variant>
    </vt:vector>
  </HeadingPairs>
  <TitlesOfParts>
    <vt:vector size="49" baseType="lpstr">
      <vt:lpstr>Mode_emploi</vt:lpstr>
      <vt:lpstr>Périmètre</vt:lpstr>
      <vt:lpstr>OG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STOP</vt:lpstr>
      <vt:lpstr>Synthèse</vt:lpstr>
      <vt:lpstr>Feuil57</vt:lpstr>
      <vt:lpstr>Type_ESMS</vt:lpstr>
      <vt:lpstr>'1'!Zone_d_impression</vt:lpstr>
      <vt:lpstr>'10'!Zone_d_impression</vt:lpstr>
      <vt:lpstr>'11'!Zone_d_impression</vt:lpstr>
      <vt:lpstr>'12'!Zone_d_impression</vt:lpstr>
      <vt:lpstr>'13'!Zone_d_impression</vt:lpstr>
      <vt:lpstr>'14'!Zone_d_impression</vt:lpstr>
      <vt:lpstr>'15'!Zone_d_impression</vt:lpstr>
      <vt:lpstr>'16'!Zone_d_impression</vt:lpstr>
      <vt:lpstr>'17'!Zone_d_impression</vt:lpstr>
      <vt:lpstr>'18'!Zone_d_impression</vt:lpstr>
      <vt:lpstr>'19'!Zone_d_impression</vt:lpstr>
      <vt:lpstr>'2'!Zone_d_impression</vt:lpstr>
      <vt:lpstr>'20'!Zone_d_impression</vt:lpstr>
      <vt:lpstr>'3'!Zone_d_impression</vt:lpstr>
      <vt:lpstr>'4'!Zone_d_impression</vt:lpstr>
      <vt:lpstr>'5'!Zone_d_impression</vt:lpstr>
      <vt:lpstr>'6'!Zone_d_impression</vt:lpstr>
      <vt:lpstr>'7'!Zone_d_impression</vt:lpstr>
      <vt:lpstr>'8'!Zone_d_impression</vt:lpstr>
      <vt:lpstr>'9'!Zone_d_impression</vt:lpstr>
      <vt:lpstr>Mode_emploi!Zone_d_impression</vt:lpstr>
      <vt:lpstr>Synthèse!Zone_d_impression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anermakoff</dc:creator>
  <cp:lastModifiedBy>cmoliere</cp:lastModifiedBy>
  <cp:lastPrinted>2019-04-03T09:17:28Z</cp:lastPrinted>
  <dcterms:created xsi:type="dcterms:W3CDTF">2018-02-20T13:37:19Z</dcterms:created>
  <dcterms:modified xsi:type="dcterms:W3CDTF">2019-05-09T08:23:56Z</dcterms:modified>
</cp:coreProperties>
</file>