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K:\DSP\SE\1_EAUX\Edch\PFAS\résultats eau distribuée\"/>
    </mc:Choice>
  </mc:AlternateContent>
  <xr:revisionPtr revIDLastSave="0" documentId="13_ncr:1_{0E355213-C39F-492D-B4E7-86230EEB36FE}" xr6:coauthVersionLast="47" xr6:coauthVersionMax="47" xr10:uidLastSave="{00000000-0000-0000-0000-000000000000}"/>
  <bookViews>
    <workbookView xWindow="-110" yWindow="-110" windowWidth="19420" windowHeight="10300" tabRatio="619" xr2:uid="{B34A86B5-6691-4F43-8964-B45E1E34DFDF}"/>
  </bookViews>
  <sheets>
    <sheet name="suivi_situations_AEP" sheetId="9" r:id="rId1"/>
    <sheet name="champs" sheetId="8"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9" l="1"/>
  <c r="K9" i="9"/>
  <c r="K16" i="9"/>
  <c r="K15" i="9"/>
  <c r="K8" i="9"/>
  <c r="K6" i="9"/>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Plage].[UGE - Nom].&amp;[C.C. RUMILLY TERRE DE SAVOIE]}"/>
  </metadataStrings>
  <mdxMetadata count="1">
    <mdx n="0" f="s">
      <ms ns="1" c="0"/>
    </mdx>
  </mdxMetadata>
  <valueMetadata count="1">
    <bk>
      <rc t="1" v="0"/>
    </bk>
  </valueMetadata>
</metadata>
</file>

<file path=xl/sharedStrings.xml><?xml version="1.0" encoding="utf-8"?>
<sst xmlns="http://schemas.openxmlformats.org/spreadsheetml/2006/main" count="324" uniqueCount="274">
  <si>
    <t>Ressource(s) concernée(s) - EAU BRUTE</t>
  </si>
  <si>
    <t>Installation(s) de production (TTP) et/ou de distribution (UDI) concernéees - EAU DISTRIBUEE</t>
  </si>
  <si>
    <t>Dept</t>
  </si>
  <si>
    <t>Commune - Nom</t>
  </si>
  <si>
    <t>Captage (CAP) - Nom</t>
  </si>
  <si>
    <t>Exploitant (UGE)</t>
  </si>
  <si>
    <t>UDI - Code nat.</t>
  </si>
  <si>
    <t>UDI - Nom</t>
  </si>
  <si>
    <t>Nb total UDI</t>
  </si>
  <si>
    <t>COMMUNES POTENTIELLEMENT CONCERNEES en partie (p) ou totalité</t>
  </si>
  <si>
    <t>Population impactée (estimation)</t>
  </si>
  <si>
    <t xml:space="preserve">Etat de la situation </t>
  </si>
  <si>
    <t>Précisions</t>
  </si>
  <si>
    <t>Date 1er PLV NC</t>
  </si>
  <si>
    <t xml:space="preserve">Max ∑20PFAS </t>
  </si>
  <si>
    <t>Max PFBA</t>
  </si>
  <si>
    <t>Max PFBS</t>
  </si>
  <si>
    <t>Max PFDA</t>
  </si>
  <si>
    <t>Max PFDoDa</t>
  </si>
  <si>
    <t>Max PFDoDs</t>
  </si>
  <si>
    <t>Max PFDS</t>
  </si>
  <si>
    <t>Max PFHpA</t>
  </si>
  <si>
    <t>Max PFHpS</t>
  </si>
  <si>
    <t>Max PFHxA</t>
  </si>
  <si>
    <t>Max PFHxS</t>
  </si>
  <si>
    <t>Max PFNA</t>
  </si>
  <si>
    <t>Max PFNS</t>
  </si>
  <si>
    <t>Max PFOA</t>
  </si>
  <si>
    <t>Max PFOS</t>
  </si>
  <si>
    <t>Max PFPeA</t>
  </si>
  <si>
    <t>Max PFPS</t>
  </si>
  <si>
    <t>Max PFTrDa</t>
  </si>
  <si>
    <t>Max PFTrDs</t>
  </si>
  <si>
    <t>Max PFUnDa</t>
  </si>
  <si>
    <t>Max PFUnDs</t>
  </si>
  <si>
    <t>Origine du signal</t>
  </si>
  <si>
    <t xml:space="preserve">Etat plan d'action </t>
  </si>
  <si>
    <t>Type de source identifiée/suspectée</t>
  </si>
  <si>
    <t>01</t>
  </si>
  <si>
    <t>Guereins</t>
  </si>
  <si>
    <t>Puits de GUEREINS N°2 (sud-ouest)</t>
  </si>
  <si>
    <t>SIE BRESSE DOMBES SAONE SUEZ</t>
  </si>
  <si>
    <t xml:space="preserve">TTP (CLG) MONTMERLE ET ENVIRONS </t>
  </si>
  <si>
    <t>001000662</t>
  </si>
  <si>
    <t>UDI-BDS MONTMERLE ET ENVIRONS-</t>
  </si>
  <si>
    <t>GUEREINS-AMAREINS-FRANCHELEINS-GENOUILLEUX-LURCY-MESSIMY-MONTMERLE S/SAÔNE-MONTCEAUX-BANEINS-CHANEINS-PEYZIEUX/ SAÔNE-VALEINS</t>
  </si>
  <si>
    <t>A confirmer</t>
  </si>
  <si>
    <t>-</t>
  </si>
  <si>
    <t>CS</t>
  </si>
  <si>
    <t>CS/programme réglementaire</t>
  </si>
  <si>
    <t>Oui</t>
  </si>
  <si>
    <t>Dilution/interconnexion</t>
  </si>
  <si>
    <t>Pas de plan d'action</t>
  </si>
  <si>
    <t>Pas de source connue</t>
  </si>
  <si>
    <t>07</t>
  </si>
  <si>
    <t>Cruas</t>
  </si>
  <si>
    <t>FORAGE 1
sur la commune de CRUAS</t>
  </si>
  <si>
    <t>CNPE CRUAS
(privé)</t>
  </si>
  <si>
    <t>CNPE STATION TRAITEMENT</t>
  </si>
  <si>
    <t>007003491</t>
  </si>
  <si>
    <t>UDI - CNPE CRUAS</t>
  </si>
  <si>
    <t>CRUAS (centrale nucléaire)</t>
  </si>
  <si>
    <t>Non conforme (en cours)</t>
  </si>
  <si>
    <t>PRPDE (autosurv/demande)</t>
  </si>
  <si>
    <t>En  application</t>
  </si>
  <si>
    <t>Traitement</t>
  </si>
  <si>
    <t>Charbon actif</t>
  </si>
  <si>
    <t>Sites mousses anti incendies (pompiers, aéroports, armée, sites industriels)</t>
  </si>
  <si>
    <t>Autre (préciser)</t>
  </si>
  <si>
    <t>Elaboration en cours</t>
  </si>
  <si>
    <t>38</t>
  </si>
  <si>
    <t>BIEVRE ISERE COMMUNAUTE</t>
  </si>
  <si>
    <t>Saint-Quentin-Fallavier</t>
  </si>
  <si>
    <t>Puits et forage de la Ronta et forages des Loup 1 et 2</t>
  </si>
  <si>
    <t>COMMUNAUTE D'AGGLOMERATION PORTE DE L'ISERE (SEMIDAO)</t>
  </si>
  <si>
    <t>STATION RONTA</t>
  </si>
  <si>
    <t>038000386</t>
  </si>
  <si>
    <t xml:space="preserve">UDI - CAPI OUEST </t>
  </si>
  <si>
    <t>FOUR, SAINT-QUENTIN-FALLAVIER, VAULX-MILIEU, VERPILLIERE (LA) (p), VILLEFONTAINE, SATOLAS ET BONCE (p)</t>
  </si>
  <si>
    <t>Signalement autre</t>
  </si>
  <si>
    <t>69</t>
  </si>
  <si>
    <t>Corbas</t>
  </si>
  <si>
    <t>Puits Ferme Pitiot</t>
  </si>
  <si>
    <t>ASLI-ZACM
(privé)</t>
  </si>
  <si>
    <t>Station de la Ferme PITIOT</t>
  </si>
  <si>
    <t xml:space="preserve">069000538 </t>
  </si>
  <si>
    <t>UDI - ZI VENISSIEUX CORBAS</t>
  </si>
  <si>
    <t>CORBAS - VENISSIEUX</t>
  </si>
  <si>
    <t>Mise en œuvre en avril 2025 du plan d'action grâce à la mise en service d'une unité mobile de traitement (filtration sur charbon actif).</t>
  </si>
  <si>
    <t>Non</t>
  </si>
  <si>
    <t>Terminé</t>
  </si>
  <si>
    <t>Ternay</t>
  </si>
  <si>
    <t>Puits de Ternay</t>
  </si>
  <si>
    <t>SYNDICAT MIXTE RHONE SUD
(SUEZ)</t>
  </si>
  <si>
    <t>Station de Ternay ou UDI</t>
  </si>
  <si>
    <r>
      <t xml:space="preserve">038001203
</t>
    </r>
    <r>
      <rPr>
        <sz val="8"/>
        <color theme="1"/>
        <rFont val="Aptos Narrow"/>
        <family val="2"/>
        <scheme val="minor"/>
      </rPr>
      <t xml:space="preserve">
</t>
    </r>
    <r>
      <rPr>
        <sz val="11"/>
        <color theme="1"/>
        <rFont val="Aptos Narrow"/>
        <family val="2"/>
        <scheme val="minor"/>
      </rPr>
      <t xml:space="preserve">069001011
</t>
    </r>
    <r>
      <rPr>
        <sz val="8"/>
        <color theme="1"/>
        <rFont val="Aptos Narrow"/>
        <family val="2"/>
        <scheme val="minor"/>
      </rPr>
      <t xml:space="preserve">
</t>
    </r>
    <r>
      <rPr>
        <sz val="11"/>
        <color theme="1"/>
        <rFont val="Aptos Narrow"/>
        <family val="2"/>
        <scheme val="minor"/>
      </rPr>
      <t>069001010
069000295</t>
    </r>
  </si>
  <si>
    <r>
      <t xml:space="preserve">UDI - CHASSE SUR RHONE - 
</t>
    </r>
    <r>
      <rPr>
        <sz val="8"/>
        <color theme="1"/>
        <rFont val="Aptos Narrow"/>
        <family val="2"/>
        <scheme val="minor"/>
      </rPr>
      <t xml:space="preserve">VIENNE CONDRIEU AGGLO (SUEZ) </t>
    </r>
    <r>
      <rPr>
        <b/>
        <sz val="8"/>
        <color theme="1"/>
        <rFont val="Aptos Narrow"/>
        <family val="2"/>
        <scheme val="minor"/>
      </rPr>
      <t>ISERE</t>
    </r>
    <r>
      <rPr>
        <sz val="8"/>
        <color theme="1"/>
        <rFont val="Aptos Narrow"/>
        <family val="2"/>
        <scheme val="minor"/>
      </rPr>
      <t xml:space="preserve">
</t>
    </r>
    <r>
      <rPr>
        <sz val="11"/>
        <color theme="1"/>
        <rFont val="Aptos Narrow"/>
        <family val="2"/>
        <scheme val="minor"/>
      </rPr>
      <t xml:space="preserve">UDI - LOIRE SUR RHONE
</t>
    </r>
    <r>
      <rPr>
        <sz val="8"/>
        <color theme="1"/>
        <rFont val="Aptos Narrow"/>
        <family val="2"/>
        <scheme val="minor"/>
      </rPr>
      <t xml:space="preserve">VIENNE CONDRIEU AGGLO (SUEZ) 
</t>
    </r>
    <r>
      <rPr>
        <sz val="11"/>
        <color theme="1"/>
        <rFont val="Aptos Narrow"/>
        <family val="2"/>
        <scheme val="minor"/>
      </rPr>
      <t xml:space="preserve">UDI - SUD (METROPOLE LYON) 
</t>
    </r>
    <r>
      <rPr>
        <sz val="8"/>
        <color theme="1"/>
        <rFont val="Aptos Narrow"/>
        <family val="2"/>
        <scheme val="minor"/>
      </rPr>
      <t>METROPOLE DE LYON</t>
    </r>
    <r>
      <rPr>
        <sz val="11"/>
        <color theme="1"/>
        <rFont val="Aptos Narrow"/>
        <family val="2"/>
        <scheme val="minor"/>
      </rPr>
      <t xml:space="preserve">
UDI - COMMUNAY ET REGION - 
</t>
    </r>
    <r>
      <rPr>
        <sz val="8"/>
        <color theme="1"/>
        <rFont val="Aptos Narrow"/>
        <family val="2"/>
        <scheme val="minor"/>
      </rPr>
      <t>S.I.E. COMMUNAY ET REGION (SUEZ)</t>
    </r>
  </si>
  <si>
    <t>CHASSE-SUR-RHONE
LOIRE SUR RHONE (p)
GIVORS - GRIGNY - SOLAIZE
COMMUNAY - SAINT-SYMPHORIEN-D'OZON - SEREZIN-DU-RHONE - SIMANDRES - TERNAY</t>
  </si>
  <si>
    <t>Rejets industriels</t>
  </si>
  <si>
    <t>73</t>
  </si>
  <si>
    <t>Chambéry</t>
  </si>
  <si>
    <t xml:space="preserve">Puits Pasteur </t>
  </si>
  <si>
    <t>COM D'AGGLO GRAND CHAMBERY</t>
  </si>
  <si>
    <t>STATION DE PASTEUR (Réservoir Sainte Claire)</t>
  </si>
  <si>
    <t>073000616</t>
  </si>
  <si>
    <t>UDI - RESEAU DE PASTEUR
COM D'AGGLO GRAND CHAMBERY</t>
  </si>
  <si>
    <t>Chambéry (p), Cognin (p), Jacob-Bellecombette, Saint-Baldolph (p),Barberaz (p), La Ravoire (p), Montagnole (p)</t>
  </si>
  <si>
    <t>TTP</t>
  </si>
  <si>
    <t>UDI</t>
  </si>
  <si>
    <t>SIVOM RIVE GAUCHE DU CHER</t>
  </si>
  <si>
    <t>SAINT-VICTOR</t>
  </si>
  <si>
    <t>LES PATUREAUX - MEL. 8 PUITS</t>
  </si>
  <si>
    <t>CV</t>
  </si>
  <si>
    <t>VICHY COMMUNAUTE</t>
  </si>
  <si>
    <t>LA CROIX ST-MARTIN - DRAINS</t>
  </si>
  <si>
    <t>C.C. RUMILLY TERRE DE SAVOIE</t>
  </si>
  <si>
    <t>RUMILLY-MADRID</t>
  </si>
  <si>
    <t>RUMILLY</t>
  </si>
  <si>
    <t>GENAS</t>
  </si>
  <si>
    <t>VALENCE</t>
  </si>
  <si>
    <t>CC DE BIEVRE EST</t>
  </si>
  <si>
    <t>JONAGE</t>
  </si>
  <si>
    <t>MONTAGNY</t>
  </si>
  <si>
    <t>VOURLES</t>
  </si>
  <si>
    <t>ZONE AEROPORTUAIRE SAINT EXUPERY</t>
  </si>
  <si>
    <t>069000286</t>
  </si>
  <si>
    <t>RUMILLY BAS-SERVICE</t>
  </si>
  <si>
    <t>074000043</t>
  </si>
  <si>
    <t>TTP
(principalement)</t>
  </si>
  <si>
    <t xml:space="preserve">Oui </t>
  </si>
  <si>
    <t>E</t>
  </si>
  <si>
    <t>74</t>
  </si>
  <si>
    <t>Station de Madrid</t>
  </si>
  <si>
    <t>Rumilly (p)</t>
  </si>
  <si>
    <t>Depuis le mois de novembre 2022, les captages de Broise et de Madrid ont été déconnectés du réseau de distribution d’eau potable et l’interconnexion avec le territoire du Grand Annecy temporairement mobilisée pour approvisionner la commune de Rumilly.
Station de traitement des PFAS des eaux de Madrid en service depuis le 6/12/2023.</t>
  </si>
  <si>
    <t>ARS/etudes/exploratoire</t>
  </si>
  <si>
    <t>Cgt ressource</t>
  </si>
  <si>
    <t>03</t>
  </si>
  <si>
    <t>03262</t>
  </si>
  <si>
    <t>Station les Patureaux</t>
  </si>
  <si>
    <t>003000381 
003000482</t>
  </si>
  <si>
    <t>RESEAU SAINT-VICTOR
RESEAU R.G. CHER - REG.MINIERE</t>
  </si>
  <si>
    <t>DOMERAT(p) - SAINT VICTOR - 
VAUX (p)</t>
  </si>
  <si>
    <t>Optimisation des ressources</t>
  </si>
  <si>
    <t>ABREST
VICHY</t>
  </si>
  <si>
    <t>03001
03310</t>
  </si>
  <si>
    <t>Station de traitement de la Croix St Martin</t>
  </si>
  <si>
    <t>003000360</t>
  </si>
  <si>
    <t>RESEAU VICHY</t>
  </si>
  <si>
    <t>CREUZIER-LE-VIEUX (p) - CUSSET (p) - LE VERNET (p) - VICHY</t>
  </si>
  <si>
    <t>Mesure corrective mise en œuvre en mai 2024 : arrêt de l'apport par les drains contaminés au profit de la prise d'eau Saint Martin</t>
  </si>
  <si>
    <t>26</t>
  </si>
  <si>
    <t>26362</t>
  </si>
  <si>
    <t>Puits de Mauboule</t>
  </si>
  <si>
    <t xml:space="preserve"> EAU DE VALENCE ROMANS AGGLO</t>
  </si>
  <si>
    <t>Station de traitement de Mauboule</t>
  </si>
  <si>
    <t>026001212
026001044</t>
  </si>
  <si>
    <t>VALENCE GENERAL
PORTES LES VALENCE</t>
  </si>
  <si>
    <t>VALENCE 
PORTES-LES-VALENCE</t>
  </si>
  <si>
    <t>Mise en service d'une station de traitement des PFAS en novembre 2023</t>
  </si>
  <si>
    <t>69277</t>
  </si>
  <si>
    <t>Puits Saint-Exupery 1-2-3</t>
  </si>
  <si>
    <t>AEROPORTS DE LYON S.A. (privé)</t>
  </si>
  <si>
    <t>Station de Saint Exupery</t>
  </si>
  <si>
    <t>COLOMBIEU-SAUGNIEU</t>
  </si>
  <si>
    <t>Optimisation du mélange avec l'eau en provenance des puits de Balan depuis mai 2024</t>
  </si>
  <si>
    <t>69279</t>
  </si>
  <si>
    <t>Captage source des Noisetiers</t>
  </si>
  <si>
    <t>EUROPEENE EMBOUTEILLAGE (privé)</t>
  </si>
  <si>
    <t>UDI Eau conditionnée</t>
  </si>
  <si>
    <t xml:space="preserve">069004111
069004112
</t>
  </si>
  <si>
    <t xml:space="preserve">UDI - filière osmoseur (production de boissons rafraichissantes) - 
UDI - filière décarbonatation (production de boissons rafraichissantes) - </t>
  </si>
  <si>
    <t>Dilution et filtration charbon</t>
  </si>
  <si>
    <t>Donnees Agence eau</t>
  </si>
  <si>
    <t>42145</t>
  </si>
  <si>
    <t>Champ captant des CHARMES et FORAGE F2 GARON</t>
  </si>
  <si>
    <t>S.I.E. MILLERY MORNANT
(VEOLIA)</t>
  </si>
  <si>
    <t>Station des Charmes ou en UDI
(mélange avec Puits de Ternay)</t>
  </si>
  <si>
    <t>069003596
069000302</t>
  </si>
  <si>
    <t>CHARLY HAUT SERVICE PRIVAS  - METROPOLE DE LYON
MILLERY MORNANT PRINCIPALE</t>
  </si>
  <si>
    <t>CHARLY (p)
BEAUVALLON (p) - CHAUSSAN (p) - MILLERY - MONTAGNY - MORNANT - ORLIENAS - RONTALON (p) - SAINT-LAURENT-D'AGNY - TALUYERS - VOURLES</t>
  </si>
  <si>
    <t xml:space="preserve">Optimisation du mélange 
par diminution de l'apport d'eau en provenance 
des puits de Ternay 
depuis novembre 2023 </t>
  </si>
  <si>
    <t>69268</t>
  </si>
  <si>
    <t>Puits Les Felins</t>
  </si>
  <si>
    <t>S.I.E. SUD OUEST LYONNAIS
(SUEZ)</t>
  </si>
  <si>
    <t>Station RONZIERES-FELINS
(mélange avec Puits de Ternay)</t>
  </si>
  <si>
    <t>069000321
 069003647</t>
  </si>
  <si>
    <t>SUD OUEST LYONNAIS 
MARCY L'ETOILE (Métropole Lyon)</t>
  </si>
  <si>
    <t>BRIGNAIS - BRINDAS - CHAPONOST - GREZIEU-LA-VARENNE - MESSIMY - POLLIONNAY - SAINTE-CONSORCE - SOUCIEU-EN-JAREEST - THURINS (p) - VAUGNERAY (p)
MARCY-L'ETOILE</t>
  </si>
  <si>
    <t>Mise en œuvre en septembre 2024 du plan d'action grâce à une nouvelle interconnexion avec Eau Publique du Grand Lyon (eau de Crépieux-Charmy)  pour diminuer l'apport de Ternay (dilution).</t>
  </si>
  <si>
    <t>01183</t>
  </si>
  <si>
    <t>07076</t>
  </si>
  <si>
    <t>38449</t>
  </si>
  <si>
    <t>69273</t>
  </si>
  <si>
    <t>69297</t>
  </si>
  <si>
    <t>73065</t>
  </si>
  <si>
    <t>PLV en UDI ou TTP?</t>
  </si>
  <si>
    <t>Motif du/des prelevements?</t>
  </si>
  <si>
    <t>Information de la population?</t>
  </si>
  <si>
    <t xml:space="preserve">Prise de mesures immédiates? </t>
  </si>
  <si>
    <t>nature des mesures immédiates</t>
  </si>
  <si>
    <t xml:space="preserve">Nature plan d'action </t>
  </si>
  <si>
    <t>Type de traitement</t>
  </si>
  <si>
    <t>Stratégie de surveillance en distribution</t>
  </si>
  <si>
    <t>Site déchets/lixiviats/décharge</t>
  </si>
  <si>
    <t>Membrane ultrafiltration</t>
  </si>
  <si>
    <t>UDI 
principalement</t>
  </si>
  <si>
    <t>Autre?</t>
  </si>
  <si>
    <t>Donnees ICPE/DREAL</t>
  </si>
  <si>
    <t>CP</t>
  </si>
  <si>
    <t>Arrêt captage</t>
  </si>
  <si>
    <t>Rejets STEU</t>
  </si>
  <si>
    <t>Osmose inverse</t>
  </si>
  <si>
    <t>Mixte</t>
  </si>
  <si>
    <t>CD</t>
  </si>
  <si>
    <t>Autre</t>
  </si>
  <si>
    <t>Autres (préciser en commentaires)</t>
  </si>
  <si>
    <t>S*</t>
  </si>
  <si>
    <t>Incendie/accident historique</t>
  </si>
  <si>
    <t>Médias</t>
  </si>
  <si>
    <t>Activités agricoles</t>
  </si>
  <si>
    <t>ONG/Associations</t>
  </si>
  <si>
    <t>Motifs</t>
  </si>
  <si>
    <t>CS et études</t>
  </si>
  <si>
    <t>Etudes</t>
  </si>
  <si>
    <t>Plan d'action en cours de mise en œuvre : interconnexion avec réseau AEP public en vue de réaliser une dilution.</t>
  </si>
  <si>
    <t>Saint-Etienne de Saint-Geoirs</t>
  </si>
  <si>
    <t>Forage des Biesses</t>
  </si>
  <si>
    <t>UDI LA PLAINE</t>
  </si>
  <si>
    <t>Beaucroissant</t>
  </si>
  <si>
    <t>Forage des Bains</t>
  </si>
  <si>
    <t>TTP RENAGE MAUBEC
TTP RENAGE CRIEL</t>
  </si>
  <si>
    <t>SAINT-ETIENNE DE SAINT-GEOIRS (p)</t>
  </si>
  <si>
    <t xml:space="preserve">POINT DE MISE EN DISTRIBUTION / PRODUCTION représentatif de l'eau distribuée </t>
  </si>
  <si>
    <t>Résolue (conforme)</t>
  </si>
  <si>
    <t>Commune - Code INSEE</t>
  </si>
  <si>
    <t>Marcilloles</t>
  </si>
  <si>
    <t>32218</t>
  </si>
  <si>
    <t>Forage de Bas Beaufort</t>
  </si>
  <si>
    <t>UDI LES POIPES</t>
  </si>
  <si>
    <t>038002202</t>
  </si>
  <si>
    <t xml:space="preserve">UDI - MARCILLOLES RESEAU </t>
  </si>
  <si>
    <t>MARCILLOLES</t>
  </si>
  <si>
    <t>Captage arrêté. Alimentation de l'UDI par un autre forage.  Conformité ok depui 03/2025</t>
  </si>
  <si>
    <t>Plan d'action reçu le 06/05/2025 - Réglages des débits entre les 3 captages concernés. Le pompage de fixation sera en place fin de l'automne.</t>
  </si>
  <si>
    <t>Alimentation de l'unité de distribution par le trop plein de la source de La Frette</t>
  </si>
  <si>
    <t>Mise en œuvre en juillet 2025 du plan d'action de Grand Chambéry grâce à une nouvelle interconnexion avec le Puits de Saint Jean de la Porte pour diminuer l'apport du Puits Pasteur (dilution 50 %) effective depuis le 05/07/25</t>
  </si>
  <si>
    <t>15</t>
  </si>
  <si>
    <t xml:space="preserve">Rezentieres </t>
  </si>
  <si>
    <t>Le Gril</t>
  </si>
  <si>
    <t>TTP CHLORE REZENTIERES</t>
  </si>
  <si>
    <t>015000790</t>
  </si>
  <si>
    <t>UDI Rézentières</t>
  </si>
  <si>
    <t>Rézentières (p)</t>
  </si>
  <si>
    <t>Mise en place d'un suivi renforcé</t>
  </si>
  <si>
    <t>038001346
038001313
038001342</t>
  </si>
  <si>
    <t>UDI RENAGE HAUT SERVICE
UDI RENAGE CRIEL
UDI TULLINS-BALMES
UDI BEAUCROISSANT RESEAU</t>
  </si>
  <si>
    <t>RENAGE (p)</t>
  </si>
  <si>
    <t>Recherche PFAS - Information de suivi des situations de non-conformité en Auvergne-Rhône-Alpes, aux points représentatifs de l'eau distribuée 
 Liste des réseaux et communes concernées, concentrations maximales atteintes</t>
  </si>
  <si>
    <t>038003055</t>
  </si>
  <si>
    <t>Détails résultats max par molécule (en µg/L, depuis la 1e détection) - EAU DISTRIBUEE</t>
  </si>
  <si>
    <r>
      <rPr>
        <u/>
        <sz val="11"/>
        <color theme="1"/>
        <rFont val="Aptos Narrow"/>
        <family val="2"/>
        <scheme val="minor"/>
      </rPr>
      <t xml:space="preserve">*Définition d'une situation et critères de conformité, sigles utilisés : </t>
    </r>
    <r>
      <rPr>
        <sz val="11"/>
        <color theme="1"/>
        <rFont val="Aptos Narrow"/>
        <family val="2"/>
        <scheme val="minor"/>
      </rPr>
      <t xml:space="preserve">1 ligne = 1 situation (peut concerner plusieurs réseaux). 
</t>
    </r>
    <r>
      <rPr>
        <u/>
        <sz val="11"/>
        <color theme="1"/>
        <rFont val="Aptos Narrow"/>
        <family val="2"/>
        <scheme val="minor"/>
      </rPr>
      <t xml:space="preserve">Non conforme </t>
    </r>
    <r>
      <rPr>
        <sz val="11"/>
        <color theme="1"/>
        <rFont val="Aptos Narrow"/>
        <family val="2"/>
        <scheme val="minor"/>
      </rPr>
      <t>:</t>
    </r>
    <r>
      <rPr>
        <u/>
        <sz val="11"/>
        <color theme="1"/>
        <rFont val="Aptos Narrow"/>
        <family val="2"/>
        <scheme val="minor"/>
      </rPr>
      <t xml:space="preserve"> </t>
    </r>
    <r>
      <rPr>
        <sz val="11"/>
        <color theme="1"/>
        <rFont val="Aptos Narrow"/>
        <family val="2"/>
        <scheme val="minor"/>
      </rPr>
      <t xml:space="preserve">Avant mars 2025 : au moins 2 résultats sur un an sont supérieurs à 0,1 µg/L. A partir de mars 2025 : 2 résultats &gt; 0,13 µg/L ou série de résultats de suivi renforcé &gt; 0,1 µg/L. </t>
    </r>
    <r>
      <rPr>
        <u/>
        <sz val="11"/>
        <color theme="1"/>
        <rFont val="Aptos Narrow"/>
        <family val="2"/>
        <scheme val="minor"/>
      </rPr>
      <t>A confirmer</t>
    </r>
    <r>
      <rPr>
        <sz val="11"/>
        <color theme="1"/>
        <rFont val="Aptos Narrow"/>
        <family val="2"/>
        <scheme val="minor"/>
      </rPr>
      <t xml:space="preserve"> : un résultat supérieur à 0,1µg/L --&gt; mise en place d'un suivi renforcé
 (p) à côté d'une commune = commune partiellement desservie par cette ressource.  / CAP : captage, TTP: installation de traitement et de production d'eau, UDI: Unité de distribution, NC : non conforme</t>
    </r>
  </si>
  <si>
    <t>Mise en œuvre d'une mesure de gestion, arrêt d'utilisation d'un des puits. Résultats conformes depuis la mise en œuvre de la mesure</t>
  </si>
  <si>
    <t>Plan d'action reçu le 12/08/2025 - Interconnections avec d'autres réseaux terminée le 20/10/2025. Analyses de vérification du retour à la conformité  conformes (30/10/2025).</t>
  </si>
  <si>
    <t>Commune de Rezentières</t>
  </si>
  <si>
    <t>Mariac</t>
  </si>
  <si>
    <t>TRAPAYAC</t>
  </si>
  <si>
    <t>007001560</t>
  </si>
  <si>
    <t>UDI - MARIAC TRAPAYAC</t>
  </si>
  <si>
    <t>07150</t>
  </si>
  <si>
    <t>CCVE AFFERMEE (SAUR)</t>
  </si>
  <si>
    <t>MARIAC(p)</t>
  </si>
  <si>
    <t xml:space="preserve">Plan d'actions reçu le 19/12/2023
(concerne l'ensemble des UDI alimentées par l'eau des captages de Ternay)
Plan d'action complémentaire reçu le 14/03/25 concernant la modification de la filière de traitement (retour à la conformité prévue fin 2025 avec la mise en service des 2 premiers filtres sur un total de 6 filtres). </t>
  </si>
  <si>
    <t>Mise à jour : 
résultats jusqu'au 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</si>
</sst>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ptos Narrow"/>
      <family val="2"/>
      <scheme val="minor"/>
    </font>
    <font>
      <b/>
      <sz val="11"/>
      <color theme="0"/>
      <name val="Aptos Narrow"/>
      <family val="2"/>
      <scheme val="minor"/>
    </font>
    <font>
      <b/>
      <sz val="11"/>
      <color theme="1"/>
      <name val="Aptos Narrow"/>
      <family val="2"/>
      <scheme val="minor"/>
    </font>
    <font>
      <b/>
      <sz val="13"/>
      <color theme="0"/>
      <name val="Aptos Narrow"/>
      <family val="2"/>
      <scheme val="minor"/>
    </font>
    <font>
      <sz val="9"/>
      <color theme="1"/>
      <name val="Aptos Narrow"/>
      <family val="2"/>
      <scheme val="minor"/>
    </font>
    <font>
      <sz val="8"/>
      <color theme="1"/>
      <name val="Aptos Narrow"/>
      <family val="2"/>
      <scheme val="minor"/>
    </font>
    <font>
      <b/>
      <sz val="8"/>
      <color theme="1"/>
      <name val="Aptos Narrow"/>
      <family val="2"/>
      <scheme val="minor"/>
    </font>
    <font>
      <b/>
      <sz val="12"/>
      <color theme="1"/>
      <name val="Aptos Narrow"/>
      <family val="2"/>
      <scheme val="minor"/>
    </font>
    <font>
      <sz val="11"/>
      <color theme="1"/>
      <name val="Aptos"/>
      <family val="2"/>
    </font>
    <font>
      <sz val="11"/>
      <name val="Aptos Narrow"/>
      <family val="2"/>
      <scheme val="minor"/>
    </font>
    <font>
      <b/>
      <sz val="14"/>
      <color theme="1"/>
      <name val="Aptos Narrow"/>
      <family val="2"/>
      <scheme val="minor"/>
    </font>
    <font>
      <b/>
      <sz val="14"/>
      <color theme="3"/>
      <name val="Aptos Narrow"/>
      <family val="2"/>
      <scheme val="minor"/>
    </font>
    <font>
      <u/>
      <sz val="11"/>
      <color theme="1"/>
      <name val="Aptos Narrow"/>
      <family val="2"/>
      <scheme val="minor"/>
    </font>
  </fonts>
  <fills count="10">
    <fill>
      <patternFill patternType="none"/>
    </fill>
    <fill>
      <patternFill patternType="gray125"/>
    </fill>
    <fill>
      <patternFill patternType="solid">
        <fgColor theme="3" tint="0.249977111117893"/>
        <bgColor theme="4"/>
      </patternFill>
    </fill>
    <fill>
      <patternFill patternType="solid">
        <fgColor theme="3" tint="0.499984740745262"/>
        <bgColor theme="4"/>
      </patternFill>
    </fill>
    <fill>
      <patternFill patternType="solid">
        <fgColor theme="3" tint="0.249977111117893"/>
        <bgColor indexed="64"/>
      </patternFill>
    </fill>
    <fill>
      <patternFill patternType="solid">
        <fgColor theme="3" tint="0.499984740745262"/>
        <bgColor indexed="64"/>
      </patternFill>
    </fill>
    <fill>
      <patternFill patternType="solid">
        <fgColor theme="4" tint="0.39997558519241921"/>
        <bgColor theme="4"/>
      </patternFill>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s>
  <borders count="43">
    <border>
      <left/>
      <right/>
      <top/>
      <bottom/>
      <diagonal/>
    </border>
    <border>
      <left style="medium">
        <color theme="7" tint="0.39994506668294322"/>
      </left>
      <right/>
      <top/>
      <bottom/>
      <diagonal/>
    </border>
    <border>
      <left style="medium">
        <color theme="7" tint="0.39985351115451523"/>
      </left>
      <right/>
      <top style="medium">
        <color theme="7" tint="0.39985351115451523"/>
      </top>
      <bottom style="thin">
        <color theme="7" tint="0.39985351115451523"/>
      </bottom>
      <diagonal/>
    </border>
    <border>
      <left/>
      <right/>
      <top style="medium">
        <color theme="7" tint="0.39985351115451523"/>
      </top>
      <bottom style="thin">
        <color theme="7" tint="0.39985351115451523"/>
      </bottom>
      <diagonal/>
    </border>
    <border>
      <left/>
      <right style="thin">
        <color theme="7" tint="0.39994506668294322"/>
      </right>
      <top style="thin">
        <color theme="7" tint="0.39994506668294322"/>
      </top>
      <bottom style="thin">
        <color theme="7" tint="0.39994506668294322"/>
      </bottom>
      <diagonal/>
    </border>
    <border>
      <left style="thin">
        <color theme="7" tint="0.39994506668294322"/>
      </left>
      <right style="thin">
        <color theme="7" tint="0.39994506668294322"/>
      </right>
      <top style="thin">
        <color theme="7" tint="0.39994506668294322"/>
      </top>
      <bottom style="thin">
        <color theme="7" tint="0.39994506668294322"/>
      </bottom>
      <diagonal/>
    </border>
    <border>
      <left style="thin">
        <color theme="7" tint="0.39994506668294322"/>
      </left>
      <right style="medium">
        <color theme="7" tint="0.39994506668294322"/>
      </right>
      <top style="thin">
        <color theme="7" tint="0.39994506668294322"/>
      </top>
      <bottom style="thin">
        <color theme="7" tint="0.39994506668294322"/>
      </bottom>
      <diagonal/>
    </border>
    <border>
      <left style="medium">
        <color theme="7" tint="0.39994506668294322"/>
      </left>
      <right style="thin">
        <color theme="7" tint="0.39991454817346722"/>
      </right>
      <top style="thin">
        <color theme="7" tint="0.39991454817346722"/>
      </top>
      <bottom style="thin">
        <color theme="7" tint="0.39991454817346722"/>
      </bottom>
      <diagonal/>
    </border>
    <border>
      <left style="thin">
        <color theme="7" tint="0.39991454817346722"/>
      </left>
      <right style="thin">
        <color theme="7" tint="0.39991454817346722"/>
      </right>
      <top style="thin">
        <color theme="7" tint="0.39991454817346722"/>
      </top>
      <bottom style="thin">
        <color theme="7" tint="0.39991454817346722"/>
      </bottom>
      <diagonal/>
    </border>
    <border>
      <left style="thin">
        <color theme="7" tint="0.39991454817346722"/>
      </left>
      <right/>
      <top style="thin">
        <color theme="7" tint="0.39991454817346722"/>
      </top>
      <bottom style="thin">
        <color theme="7" tint="0.39991454817346722"/>
      </bottom>
      <diagonal/>
    </border>
    <border>
      <left style="thin">
        <color theme="7" tint="0.39988402966399123"/>
      </left>
      <right style="thin">
        <color theme="7" tint="0.39988402966399123"/>
      </right>
      <top style="thin">
        <color theme="7" tint="0.39988402966399123"/>
      </top>
      <bottom style="thin">
        <color theme="7" tint="0.39988402966399123"/>
      </bottom>
      <diagonal/>
    </border>
    <border>
      <left style="thin">
        <color theme="7" tint="0.39988402966399123"/>
      </left>
      <right/>
      <top style="thin">
        <color theme="7" tint="0.39988402966399123"/>
      </top>
      <bottom style="thin">
        <color theme="7" tint="0.39988402966399123"/>
      </bottom>
      <diagonal/>
    </border>
    <border>
      <left style="medium">
        <color theme="7" tint="0.39985351115451523"/>
      </left>
      <right style="thin">
        <color theme="7" tint="0.39985351115451523"/>
      </right>
      <top style="thin">
        <color theme="7" tint="0.39985351115451523"/>
      </top>
      <bottom style="thin">
        <color theme="7" tint="0.39985351115451523"/>
      </bottom>
      <diagonal/>
    </border>
    <border>
      <left style="thin">
        <color theme="7" tint="0.39985351115451523"/>
      </left>
      <right style="thin">
        <color theme="7" tint="0.39985351115451523"/>
      </right>
      <top style="thin">
        <color theme="7" tint="0.39985351115451523"/>
      </top>
      <bottom style="thin">
        <color theme="7" tint="0.39985351115451523"/>
      </bottom>
      <diagonal/>
    </border>
    <border>
      <left/>
      <right style="thin">
        <color theme="7" tint="0.39994506668294322"/>
      </right>
      <top style="thin">
        <color theme="7" tint="0.39994506668294322"/>
      </top>
      <bottom style="medium">
        <color theme="7" tint="0.39994506668294322"/>
      </bottom>
      <diagonal/>
    </border>
    <border>
      <left style="thin">
        <color theme="7" tint="0.39994506668294322"/>
      </left>
      <right style="thin">
        <color theme="7" tint="0.39994506668294322"/>
      </right>
      <top style="thin">
        <color theme="7" tint="0.39994506668294322"/>
      </top>
      <bottom style="medium">
        <color theme="7" tint="0.39994506668294322"/>
      </bottom>
      <diagonal/>
    </border>
    <border>
      <left style="thin">
        <color theme="7" tint="0.39994506668294322"/>
      </left>
      <right style="medium">
        <color theme="7" tint="0.39994506668294322"/>
      </right>
      <top style="thin">
        <color theme="7" tint="0.39994506668294322"/>
      </top>
      <bottom style="medium">
        <color theme="7" tint="0.39994506668294322"/>
      </bottom>
      <diagonal/>
    </border>
    <border>
      <left style="medium">
        <color theme="7" tint="0.39994506668294322"/>
      </left>
      <right style="thin">
        <color theme="7" tint="0.39991454817346722"/>
      </right>
      <top style="thin">
        <color theme="7" tint="0.39991454817346722"/>
      </top>
      <bottom style="medium">
        <color theme="7" tint="0.39991454817346722"/>
      </bottom>
      <diagonal/>
    </border>
    <border>
      <left style="thin">
        <color theme="7" tint="0.39991454817346722"/>
      </left>
      <right style="thin">
        <color theme="7" tint="0.39991454817346722"/>
      </right>
      <top style="thin">
        <color theme="7" tint="0.39991454817346722"/>
      </top>
      <bottom style="medium">
        <color theme="7" tint="0.39991454817346722"/>
      </bottom>
      <diagonal/>
    </border>
    <border>
      <left style="thin">
        <color theme="7" tint="0.39991454817346722"/>
      </left>
      <right/>
      <top style="thin">
        <color theme="7" tint="0.39991454817346722"/>
      </top>
      <bottom style="medium">
        <color theme="7" tint="0.39991454817346722"/>
      </bottom>
      <diagonal/>
    </border>
    <border>
      <left style="thin">
        <color theme="7" tint="0.39988402966399123"/>
      </left>
      <right style="thin">
        <color theme="7" tint="0.39988402966399123"/>
      </right>
      <top style="thin">
        <color theme="7" tint="0.39988402966399123"/>
      </top>
      <bottom style="medium">
        <color theme="7" tint="0.39988402966399123"/>
      </bottom>
      <diagonal/>
    </border>
    <border>
      <left style="thin">
        <color theme="7" tint="0.39988402966399123"/>
      </left>
      <right/>
      <top style="thin">
        <color theme="7" tint="0.39988402966399123"/>
      </top>
      <bottom style="medium">
        <color theme="7" tint="0.39988402966399123"/>
      </bottom>
      <diagonal/>
    </border>
    <border>
      <left style="medium">
        <color theme="7" tint="0.39985351115451523"/>
      </left>
      <right style="thin">
        <color theme="7" tint="0.39985351115451523"/>
      </right>
      <top style="thin">
        <color theme="7" tint="0.39985351115451523"/>
      </top>
      <bottom style="medium">
        <color theme="7" tint="0.39985351115451523"/>
      </bottom>
      <diagonal/>
    </border>
    <border>
      <left style="thin">
        <color theme="7" tint="0.39985351115451523"/>
      </left>
      <right style="thin">
        <color theme="7" tint="0.39985351115451523"/>
      </right>
      <top style="thin">
        <color theme="7" tint="0.39985351115451523"/>
      </top>
      <bottom style="medium">
        <color theme="7" tint="0.39985351115451523"/>
      </bottom>
      <diagonal/>
    </border>
    <border>
      <left/>
      <right/>
      <top style="thin">
        <color theme="9" tint="0.39997558519241921"/>
      </top>
      <bottom/>
      <diagonal/>
    </border>
    <border>
      <left style="thin">
        <color theme="7" tint="0.39991454817346722"/>
      </left>
      <right style="medium">
        <color theme="7" tint="0.39991454817346722"/>
      </right>
      <top style="thin">
        <color theme="7" tint="0.39991454817346722"/>
      </top>
      <bottom style="thin">
        <color theme="7" tint="0.39991454817346722"/>
      </bottom>
      <diagonal/>
    </border>
    <border>
      <left style="thin">
        <color theme="7" tint="0.39988402966399123"/>
      </left>
      <right style="medium">
        <color theme="7" tint="0.39988402966399123"/>
      </right>
      <top style="thin">
        <color theme="7" tint="0.39988402966399123"/>
      </top>
      <bottom style="thin">
        <color theme="7" tint="0.39988402966399123"/>
      </bottom>
      <diagonal/>
    </border>
    <border>
      <left style="thin">
        <color theme="7" tint="0.39994506668294322"/>
      </left>
      <right/>
      <top style="thin">
        <color theme="7" tint="0.39994506668294322"/>
      </top>
      <bottom style="thin">
        <color theme="7" tint="0.39994506668294322"/>
      </bottom>
      <diagonal/>
    </border>
    <border>
      <left style="medium">
        <color theme="7" tint="0.39991454817346722"/>
      </left>
      <right/>
      <top/>
      <bottom/>
      <diagonal/>
    </border>
    <border>
      <left style="thin">
        <color theme="7" tint="0.39985351115451523"/>
      </left>
      <right/>
      <top style="thin">
        <color theme="7" tint="0.39985351115451523"/>
      </top>
      <bottom style="thin">
        <color theme="7" tint="0.39985351115451523"/>
      </bottom>
      <diagonal/>
    </border>
    <border>
      <left style="thin">
        <color theme="7" tint="0.39985351115451523"/>
      </left>
      <right style="medium">
        <color theme="7" tint="0.39985351115451523"/>
      </right>
      <top style="thin">
        <color theme="7" tint="0.39985351115451523"/>
      </top>
      <bottom style="thin">
        <color theme="7" tint="0.39985351115451523"/>
      </bottom>
      <diagonal/>
    </border>
    <border>
      <left style="thin">
        <color theme="7" tint="0.39985351115451523"/>
      </left>
      <right style="medium">
        <color theme="7" tint="0.39985351115451523"/>
      </right>
      <top style="thin">
        <color theme="7" tint="0.39985351115451523"/>
      </top>
      <bottom style="medium">
        <color theme="7" tint="0.39985351115451523"/>
      </bottom>
      <diagonal/>
    </border>
    <border>
      <left/>
      <right style="thin">
        <color theme="7" tint="0.39994506668294322"/>
      </right>
      <top style="thin">
        <color theme="7" tint="0.39994506668294322"/>
      </top>
      <bottom/>
      <diagonal/>
    </border>
    <border>
      <left style="thin">
        <color theme="7" tint="0.39994506668294322"/>
      </left>
      <right style="thin">
        <color theme="7" tint="0.39994506668294322"/>
      </right>
      <top style="thin">
        <color theme="7" tint="0.39994506668294322"/>
      </top>
      <bottom/>
      <diagonal/>
    </border>
    <border>
      <left style="thin">
        <color theme="7" tint="0.39985351115451523"/>
      </left>
      <right style="thin">
        <color theme="7" tint="0.39985351115451523"/>
      </right>
      <top style="thin">
        <color theme="7" tint="0.39985351115451523"/>
      </top>
      <bottom/>
      <diagonal/>
    </border>
    <border>
      <left style="thin">
        <color theme="7" tint="0.39985351115451523"/>
      </left>
      <right/>
      <top style="thin">
        <color theme="7" tint="0.39985351115451523"/>
      </top>
      <bottom/>
      <diagonal/>
    </border>
    <border>
      <left style="thin">
        <color theme="7" tint="0.39994506668294322"/>
      </left>
      <right style="thin">
        <color theme="7" tint="0.39994506668294322"/>
      </right>
      <top style="thin">
        <color theme="7" tint="0.39994506668294322"/>
      </top>
      <bottom style="thin">
        <color theme="4" tint="0.39997558519241921"/>
      </bottom>
      <diagonal/>
    </border>
    <border>
      <left style="thin">
        <color theme="7" tint="0.39994506668294322"/>
      </left>
      <right style="medium">
        <color theme="7" tint="0.39994506668294322"/>
      </right>
      <top style="thin">
        <color theme="7" tint="0.39994506668294322"/>
      </top>
      <bottom style="thin">
        <color theme="4" tint="0.39997558519241921"/>
      </bottom>
      <diagonal/>
    </border>
    <border>
      <left style="medium">
        <color theme="7" tint="0.39994506668294322"/>
      </left>
      <right style="thin">
        <color theme="7" tint="0.39991454817346722"/>
      </right>
      <top style="thin">
        <color theme="7" tint="0.39991454817346722"/>
      </top>
      <bottom style="thin">
        <color theme="4" tint="0.39997558519241921"/>
      </bottom>
      <diagonal/>
    </border>
    <border>
      <left style="thin">
        <color theme="7" tint="0.39991454817346722"/>
      </left>
      <right style="thin">
        <color theme="7" tint="0.39991454817346722"/>
      </right>
      <top style="thin">
        <color theme="7" tint="0.39991454817346722"/>
      </top>
      <bottom style="thin">
        <color theme="4" tint="0.39997558519241921"/>
      </bottom>
      <diagonal/>
    </border>
    <border>
      <left style="thin">
        <color theme="7" tint="0.39991454817346722"/>
      </left>
      <right style="medium">
        <color theme="7" tint="0.39991454817346722"/>
      </right>
      <top style="thin">
        <color theme="7" tint="0.39991454817346722"/>
      </top>
      <bottom style="thin">
        <color theme="4" tint="0.39997558519241921"/>
      </bottom>
      <diagonal/>
    </border>
    <border>
      <left style="medium">
        <color theme="7" tint="0.39985351115451523"/>
      </left>
      <right style="thin">
        <color theme="7" tint="0.39985351115451523"/>
      </right>
      <top style="thin">
        <color theme="7" tint="0.39985351115451523"/>
      </top>
      <bottom style="thin">
        <color theme="4" tint="0.39997558519241921"/>
      </bottom>
      <diagonal/>
    </border>
    <border>
      <left style="medium">
        <color theme="7" tint="0.39988402966399123"/>
      </left>
      <right style="thin">
        <color theme="7" tint="0.39988402966399123"/>
      </right>
      <top style="thin">
        <color theme="7" tint="0.39988402966399123"/>
      </top>
      <bottom style="thin">
        <color theme="4" tint="0.39997558519241921"/>
      </bottom>
      <diagonal/>
    </border>
  </borders>
  <cellStyleXfs count="1">
    <xf numFmtId="0" fontId="0" fillId="0" borderId="0"/>
  </cellStyleXfs>
  <cellXfs count="93">
    <xf numFmtId="0" fontId="0" fillId="0" borderId="0" xfId="0"/>
    <xf numFmtId="0" fontId="0" fillId="0" borderId="0" xfId="0" applyAlignment="1">
      <alignment vertical="center"/>
    </xf>
    <xf numFmtId="0" fontId="3" fillId="3" borderId="1" xfId="0" applyFont="1" applyFill="1" applyBorder="1" applyAlignment="1">
      <alignment vertical="center"/>
    </xf>
    <xf numFmtId="0" fontId="3" fillId="3" borderId="0" xfId="0" applyFont="1" applyFill="1" applyAlignment="1">
      <alignment vertical="center"/>
    </xf>
    <xf numFmtId="0" fontId="0" fillId="4" borderId="4" xfId="0" applyFill="1" applyBorder="1" applyAlignment="1">
      <alignment vertical="center" wrapText="1"/>
    </xf>
    <xf numFmtId="0" fontId="0" fillId="4" borderId="5" xfId="0" applyFill="1" applyBorder="1" applyAlignment="1">
      <alignment vertical="center" wrapText="1"/>
    </xf>
    <xf numFmtId="0" fontId="0" fillId="4" borderId="6" xfId="0" applyFill="1" applyBorder="1" applyAlignment="1">
      <alignment vertical="center" wrapText="1"/>
    </xf>
    <xf numFmtId="0" fontId="1" fillId="5" borderId="7" xfId="0" applyFont="1" applyFill="1" applyBorder="1" applyAlignment="1">
      <alignment horizontal="center"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xf>
    <xf numFmtId="0" fontId="0" fillId="5" borderId="11" xfId="0" applyFill="1" applyBorder="1" applyAlignment="1">
      <alignment vertical="center"/>
    </xf>
    <xf numFmtId="0" fontId="0" fillId="0" borderId="0" xfId="0" applyAlignment="1">
      <alignment vertical="center" wrapText="1"/>
    </xf>
    <xf numFmtId="49" fontId="0" fillId="0" borderId="4" xfId="0" applyNumberForma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vertical="center" wrapText="1"/>
    </xf>
    <xf numFmtId="0" fontId="0" fillId="0" borderId="13" xfId="0" applyBorder="1" applyAlignment="1">
      <alignment horizontal="center" vertical="center" wrapText="1"/>
    </xf>
    <xf numFmtId="49" fontId="0" fillId="0" borderId="8" xfId="0" applyNumberFormat="1" applyBorder="1" applyAlignment="1">
      <alignment vertical="center" wrapText="1"/>
    </xf>
    <xf numFmtId="0" fontId="5" fillId="0" borderId="8" xfId="0" applyFont="1" applyBorder="1" applyAlignment="1">
      <alignment vertical="center" wrapText="1"/>
    </xf>
    <xf numFmtId="3" fontId="0" fillId="0" borderId="9" xfId="0" applyNumberFormat="1" applyBorder="1" applyAlignment="1">
      <alignment horizontal="center" vertical="center" wrapText="1"/>
    </xf>
    <xf numFmtId="14" fontId="0" fillId="0" borderId="12" xfId="0" applyNumberFormat="1" applyBorder="1" applyAlignment="1">
      <alignment horizontal="center" vertical="center" wrapText="1"/>
    </xf>
    <xf numFmtId="0" fontId="0" fillId="0" borderId="8" xfId="0" applyBorder="1" applyAlignment="1">
      <alignment horizontal="left" vertical="center" wrapText="1"/>
    </xf>
    <xf numFmtId="49" fontId="0" fillId="0" borderId="8" xfId="0" applyNumberFormat="1" applyBorder="1" applyAlignment="1">
      <alignment horizontal="left" vertical="center" wrapText="1"/>
    </xf>
    <xf numFmtId="0" fontId="0" fillId="0" borderId="8" xfId="0" applyBorder="1" applyAlignment="1">
      <alignment horizontal="right" vertical="center" wrapText="1"/>
    </xf>
    <xf numFmtId="0" fontId="5" fillId="0" borderId="8" xfId="0" applyFont="1" applyBorder="1" applyAlignment="1">
      <alignment horizontal="left" vertical="center" wrapText="1"/>
    </xf>
    <xf numFmtId="49"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49" fontId="0" fillId="0" borderId="18" xfId="0" applyNumberFormat="1" applyBorder="1" applyAlignment="1">
      <alignment vertical="center" wrapText="1"/>
    </xf>
    <xf numFmtId="0" fontId="0" fillId="0" borderId="18" xfId="0" applyBorder="1" applyAlignment="1">
      <alignment vertical="center" wrapText="1"/>
    </xf>
    <xf numFmtId="3" fontId="0" fillId="0" borderId="19" xfId="0" applyNumberFormat="1" applyBorder="1" applyAlignment="1">
      <alignment horizontal="center" vertical="center" wrapText="1"/>
    </xf>
    <xf numFmtId="14" fontId="0" fillId="0" borderId="22" xfId="0" applyNumberFormat="1" applyBorder="1" applyAlignment="1">
      <alignment horizontal="center" vertical="center" wrapText="1"/>
    </xf>
    <xf numFmtId="0" fontId="0" fillId="0" borderId="23" xfId="0" applyBorder="1" applyAlignment="1">
      <alignment horizontal="center" vertical="center" wrapText="1"/>
    </xf>
    <xf numFmtId="0" fontId="3" fillId="6" borderId="3" xfId="0" applyFont="1" applyFill="1" applyBorder="1" applyAlignment="1">
      <alignment vertical="center"/>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49" fontId="0" fillId="0" borderId="5" xfId="0" applyNumberFormat="1" applyBorder="1" applyAlignment="1">
      <alignment horizontal="left" vertical="center" wrapText="1"/>
    </xf>
    <xf numFmtId="0" fontId="0" fillId="0" borderId="8" xfId="0" applyBorder="1" applyAlignment="1">
      <alignment horizontal="center" vertical="center" wrapText="1"/>
    </xf>
    <xf numFmtId="2" fontId="7" fillId="0" borderId="10" xfId="0" applyNumberFormat="1" applyFont="1" applyBorder="1" applyAlignment="1">
      <alignment vertical="center" wrapText="1"/>
    </xf>
    <xf numFmtId="14" fontId="5" fillId="0" borderId="26" xfId="0" applyNumberFormat="1" applyFont="1" applyBorder="1" applyAlignment="1">
      <alignment vertical="center" wrapText="1"/>
    </xf>
    <xf numFmtId="0" fontId="0" fillId="0" borderId="24" xfId="0" applyBorder="1" applyAlignment="1">
      <alignment vertical="center"/>
    </xf>
    <xf numFmtId="14" fontId="0" fillId="0" borderId="26" xfId="0" applyNumberFormat="1" applyBorder="1" applyAlignment="1">
      <alignment vertical="center" wrapText="1"/>
    </xf>
    <xf numFmtId="0" fontId="0" fillId="0" borderId="27" xfId="0" applyBorder="1" applyAlignment="1">
      <alignment horizontal="left" vertical="center" wrapText="1"/>
    </xf>
    <xf numFmtId="0" fontId="4" fillId="0" borderId="8" xfId="0" applyFont="1" applyBorder="1" applyAlignment="1">
      <alignment vertical="center" wrapText="1"/>
    </xf>
    <xf numFmtId="0" fontId="0" fillId="0" borderId="25" xfId="0" applyBorder="1" applyAlignment="1">
      <alignment horizontal="center" vertical="center" wrapText="1"/>
    </xf>
    <xf numFmtId="0" fontId="3" fillId="2" borderId="28" xfId="0" applyFont="1" applyFill="1" applyBorder="1" applyAlignment="1">
      <alignment vertical="center"/>
    </xf>
    <xf numFmtId="0" fontId="0" fillId="0" borderId="0" xfId="0" applyAlignment="1">
      <alignment wrapText="1"/>
    </xf>
    <xf numFmtId="2" fontId="7" fillId="0" borderId="10" xfId="0" applyNumberFormat="1" applyFont="1" applyBorder="1" applyAlignment="1">
      <alignment horizontal="left" vertical="center" wrapText="1"/>
    </xf>
    <xf numFmtId="2" fontId="7" fillId="0" borderId="20" xfId="0" applyNumberFormat="1" applyFont="1" applyBorder="1" applyAlignment="1">
      <alignment vertical="center" wrapText="1"/>
    </xf>
    <xf numFmtId="164" fontId="0" fillId="0" borderId="13" xfId="0" applyNumberFormat="1" applyBorder="1" applyAlignment="1">
      <alignment horizontal="center" vertical="center" wrapText="1"/>
    </xf>
    <xf numFmtId="0" fontId="0" fillId="0" borderId="29" xfId="0" applyBorder="1" applyAlignment="1">
      <alignment horizontal="center" vertical="center" wrapText="1"/>
    </xf>
    <xf numFmtId="0" fontId="0" fillId="8" borderId="0" xfId="0" applyFill="1" applyAlignment="1">
      <alignment horizontal="center" vertical="center" wrapText="1"/>
    </xf>
    <xf numFmtId="3" fontId="0" fillId="0" borderId="25" xfId="0" applyNumberFormat="1" applyBorder="1" applyAlignment="1">
      <alignment horizontal="center" vertical="center" wrapText="1"/>
    </xf>
    <xf numFmtId="0" fontId="0" fillId="7" borderId="29" xfId="0" applyFill="1" applyBorder="1" applyAlignment="1">
      <alignment horizontal="center" vertical="center" wrapText="1"/>
    </xf>
    <xf numFmtId="0" fontId="0" fillId="0" borderId="0" xfId="0" applyAlignment="1">
      <alignment horizontal="left" vertical="center" wrapText="1"/>
    </xf>
    <xf numFmtId="0" fontId="3" fillId="2" borderId="0" xfId="0" applyFont="1" applyFill="1" applyAlignment="1">
      <alignment vertical="center"/>
    </xf>
    <xf numFmtId="0" fontId="0" fillId="0" borderId="30" xfId="0" applyBorder="1" applyAlignment="1">
      <alignment horizontal="center" vertical="center" wrapText="1"/>
    </xf>
    <xf numFmtId="0" fontId="0" fillId="0" borderId="11" xfId="0" applyBorder="1" applyAlignment="1">
      <alignment vertical="center" wrapText="1"/>
    </xf>
    <xf numFmtId="14" fontId="0" fillId="0" borderId="21" xfId="0" applyNumberFormat="1" applyBorder="1" applyAlignment="1">
      <alignment vertical="center" wrapText="1"/>
    </xf>
    <xf numFmtId="0" fontId="0" fillId="0" borderId="31" xfId="0" applyBorder="1" applyAlignment="1">
      <alignment horizontal="center" vertical="center" wrapText="1"/>
    </xf>
    <xf numFmtId="0" fontId="0" fillId="9" borderId="13" xfId="0" applyFill="1" applyBorder="1" applyAlignment="1">
      <alignment horizontal="center" vertical="center" wrapText="1"/>
    </xf>
    <xf numFmtId="0" fontId="0" fillId="9" borderId="30" xfId="0" applyFill="1" applyBorder="1" applyAlignment="1">
      <alignment horizontal="center" vertical="center" wrapText="1"/>
    </xf>
    <xf numFmtId="0" fontId="0" fillId="0" borderId="0" xfId="0" quotePrefix="1" applyAlignment="1">
      <alignment horizontal="left" vertical="center" wrapText="1"/>
    </xf>
    <xf numFmtId="0" fontId="8" fillId="0" borderId="0" xfId="0" applyFont="1" applyAlignment="1">
      <alignment vertical="top" wrapText="1"/>
    </xf>
    <xf numFmtId="0" fontId="9" fillId="0" borderId="11" xfId="0" applyFont="1" applyBorder="1" applyAlignment="1">
      <alignment horizontal="left" vertical="center" wrapText="1"/>
    </xf>
    <xf numFmtId="0" fontId="0" fillId="9" borderId="0" xfId="0" applyFill="1" applyAlignment="1">
      <alignment horizontal="center" vertical="center" wrapText="1"/>
    </xf>
    <xf numFmtId="0" fontId="0" fillId="9" borderId="0" xfId="0" applyFill="1" applyAlignment="1">
      <alignment vertical="center" wrapText="1"/>
    </xf>
    <xf numFmtId="14" fontId="10" fillId="9" borderId="0" xfId="0" applyNumberFormat="1" applyFont="1" applyFill="1" applyAlignment="1">
      <alignment horizontal="center" vertical="center" wrapText="1"/>
    </xf>
    <xf numFmtId="0" fontId="11" fillId="9" borderId="0" xfId="0" applyFont="1" applyFill="1" applyAlignment="1">
      <alignment vertical="center" wrapText="1"/>
    </xf>
    <xf numFmtId="0" fontId="2" fillId="9" borderId="0" xfId="0" applyFont="1" applyFill="1" applyAlignment="1">
      <alignment horizontal="right" vertical="center" wrapText="1"/>
    </xf>
    <xf numFmtId="0" fontId="3" fillId="6" borderId="3"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6" borderId="2" xfId="0" applyFont="1" applyFill="1" applyBorder="1" applyAlignment="1">
      <alignment horizontal="left" vertical="center"/>
    </xf>
    <xf numFmtId="0" fontId="0" fillId="9" borderId="0" xfId="0" applyFill="1" applyAlignment="1">
      <alignment horizontal="left" vertical="center" wrapText="1"/>
    </xf>
    <xf numFmtId="0" fontId="11" fillId="9" borderId="0" xfId="0" applyFont="1" applyFill="1" applyAlignment="1">
      <alignment horizontal="left" vertical="center" wrapText="1"/>
    </xf>
    <xf numFmtId="49" fontId="0" fillId="0" borderId="32" xfId="0" applyNumberFormat="1" applyFill="1" applyBorder="1" applyAlignment="1">
      <alignment horizontal="left" vertical="center" wrapText="1"/>
    </xf>
    <xf numFmtId="49" fontId="0" fillId="0" borderId="33" xfId="0" applyNumberFormat="1" applyFill="1" applyBorder="1" applyAlignment="1">
      <alignment horizontal="left" vertical="center" wrapText="1"/>
    </xf>
    <xf numFmtId="0" fontId="0" fillId="0" borderId="36" xfId="0" applyFill="1" applyBorder="1" applyAlignment="1">
      <alignment horizontal="left" vertical="center" wrapText="1"/>
    </xf>
    <xf numFmtId="0" fontId="0" fillId="0" borderId="37" xfId="0" applyFill="1" applyBorder="1" applyAlignment="1">
      <alignment horizontal="left" vertical="center" wrapText="1"/>
    </xf>
    <xf numFmtId="0" fontId="0" fillId="0" borderId="38" xfId="0" applyFill="1" applyBorder="1" applyAlignment="1">
      <alignment horizontal="left" vertical="center" wrapText="1"/>
    </xf>
    <xf numFmtId="49" fontId="0" fillId="0" borderId="8" xfId="0" applyNumberFormat="1" applyFill="1" applyBorder="1" applyAlignment="1">
      <alignment vertical="center" wrapText="1"/>
    </xf>
    <xf numFmtId="0" fontId="0" fillId="0" borderId="39" xfId="0" applyFill="1" applyBorder="1" applyAlignment="1">
      <alignment vertical="center" wrapText="1"/>
    </xf>
    <xf numFmtId="0" fontId="0" fillId="0" borderId="40" xfId="0" applyFill="1" applyBorder="1" applyAlignment="1">
      <alignment horizontal="center" vertical="center" wrapText="1"/>
    </xf>
    <xf numFmtId="2" fontId="7" fillId="0" borderId="10" xfId="0" applyNumberFormat="1" applyFont="1" applyFill="1" applyBorder="1" applyAlignment="1">
      <alignment vertical="center" wrapText="1"/>
    </xf>
    <xf numFmtId="14" fontId="0" fillId="0" borderId="42" xfId="0" applyNumberFormat="1" applyFill="1" applyBorder="1" applyAlignment="1">
      <alignment vertical="center" wrapText="1"/>
    </xf>
    <xf numFmtId="14" fontId="0" fillId="0" borderId="41" xfId="0" applyNumberFormat="1" applyFill="1" applyBorder="1" applyAlignment="1">
      <alignment horizontal="center" vertical="center" wrapText="1"/>
    </xf>
    <xf numFmtId="0" fontId="0" fillId="0" borderId="34"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0" xfId="0" applyFill="1"/>
  </cellXfs>
  <cellStyles count="1">
    <cellStyle name="Normal" xfId="0" builtinId="0"/>
  </cellStyles>
  <dxfs count="51">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center" vertical="center" textRotation="0" wrapText="1" indent="0" justifyLastLine="0" shrinkToFit="0" readingOrder="0"/>
      <border diagonalUp="0" diagonalDown="0" outline="0">
        <left style="thin">
          <color theme="7" tint="0.39985351115451523"/>
        </left>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medium">
          <color theme="7" tint="0.39985351115451523"/>
        </left>
        <right style="thin">
          <color theme="7" tint="0.39985351115451523"/>
        </right>
        <top style="thin">
          <color theme="7" tint="0.39985351115451523"/>
        </top>
        <bottom style="thin">
          <color theme="7" tint="0.39985351115451523"/>
        </bottom>
      </border>
    </dxf>
    <dxf>
      <numFmt numFmtId="19" formatCode="dd/mm/yyyy"/>
      <fill>
        <patternFill patternType="none">
          <fgColor indexed="64"/>
          <bgColor indexed="65"/>
        </patternFill>
      </fill>
      <alignment horizontal="general" vertical="center" textRotation="0" wrapText="1" indent="0" justifyLastLine="0" shrinkToFit="0" readingOrder="0"/>
      <border diagonalUp="0" diagonalDown="0" outline="0">
        <left style="thin">
          <color theme="7" tint="0.39988402966399123"/>
        </left>
        <right style="medium">
          <color theme="7" tint="0.39988402966399123"/>
        </right>
        <top style="thin">
          <color theme="7" tint="0.39988402966399123"/>
        </top>
        <bottom style="thin">
          <color theme="7" tint="0.39988402966399123"/>
        </bottom>
      </border>
    </dxf>
    <dxf>
      <numFmt numFmtId="2" formatCode="0.00"/>
      <fill>
        <patternFill patternType="none">
          <fgColor indexed="64"/>
          <bgColor indexed="65"/>
        </patternFill>
      </fill>
      <alignment horizontal="general" vertical="center" textRotation="0" wrapText="1" indent="0" justifyLastLine="0" shrinkToFit="0" readingOrder="0"/>
      <border diagonalUp="0" diagonalDown="0" outline="0">
        <left style="thin">
          <color theme="7" tint="0.39988402966399123"/>
        </left>
        <right style="thin">
          <color theme="7" tint="0.39988402966399123"/>
        </right>
        <top style="thin">
          <color theme="7" tint="0.39988402966399123"/>
        </top>
        <bottom style="thin">
          <color theme="7" tint="0.39988402966399123"/>
        </bottom>
      </border>
    </dxf>
    <dxf>
      <alignment horizontal="general" vertical="center" textRotation="0" wrapText="1" indent="0" justifyLastLine="0" shrinkToFit="0" readingOrder="0"/>
      <border diagonalUp="0" diagonalDown="0" outline="0">
        <left style="thin">
          <color theme="7" tint="0.39991454817346722"/>
        </left>
        <right style="medium">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left" vertical="center" textRotation="0" wrapText="1" indent="0" justifyLastLine="0" shrinkToFit="0" readingOrder="0"/>
      <border diagonalUp="0" diagonalDown="0" outline="0">
        <left style="medium">
          <color theme="7" tint="0.39994506668294322"/>
        </left>
        <right style="thin">
          <color theme="7" tint="0.39991454817346722"/>
        </right>
        <top style="thin">
          <color theme="7" tint="0.39991454817346722"/>
        </top>
        <bottom style="thin">
          <color theme="7" tint="0.39991454817346722"/>
        </bottom>
      </border>
    </dxf>
    <dxf>
      <alignment horizontal="left" vertical="center" textRotation="0" wrapText="1" indent="0" justifyLastLine="0" shrinkToFit="0" readingOrder="0"/>
      <border diagonalUp="0" diagonalDown="0" outline="0">
        <left style="thin">
          <color theme="7" tint="0.39994506668294322"/>
        </left>
        <right style="medium">
          <color theme="7" tint="0.39994506668294322"/>
        </right>
        <top style="thin">
          <color theme="7" tint="0.39994506668294322"/>
        </top>
        <bottom style="thin">
          <color theme="7" tint="0.39994506668294322"/>
        </bottom>
      </border>
    </dxf>
    <dxf>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numFmt numFmtId="30" formatCode="@"/>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numFmt numFmtId="30" formatCode="@"/>
      <alignment horizontal="left" vertical="center" textRotation="0" wrapText="1" indent="0" justifyLastLine="0" shrinkToFit="0" readingOrder="0"/>
      <border diagonalUp="0" diagonalDown="0" outline="0">
        <left/>
        <right style="thin">
          <color theme="7" tint="0.39994506668294322"/>
        </right>
        <top style="thin">
          <color theme="7" tint="0.39994506668294322"/>
        </top>
        <bottom style="thin">
          <color theme="7" tint="0.39994506668294322"/>
        </bottom>
      </border>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78442</xdr:colOff>
      <xdr:row>0</xdr:row>
      <xdr:rowOff>56029</xdr:rowOff>
    </xdr:from>
    <xdr:to>
      <xdr:col>1</xdr:col>
      <xdr:colOff>1296707</xdr:colOff>
      <xdr:row>0</xdr:row>
      <xdr:rowOff>815600</xdr:rowOff>
    </xdr:to>
    <xdr:pic>
      <xdr:nvPicPr>
        <xdr:cNvPr id="2" name="Image 1">
          <a:extLst>
            <a:ext uri="{FF2B5EF4-FFF2-40B4-BE49-F238E27FC236}">
              <a16:creationId xmlns:a16="http://schemas.microsoft.com/office/drawing/2014/main" id="{D8E96362-4574-4DEE-9E26-FF760B2A62C5}"/>
            </a:ext>
          </a:extLst>
        </xdr:cNvPr>
        <xdr:cNvPicPr>
          <a:picLocks noChangeAspect="1"/>
        </xdr:cNvPicPr>
      </xdr:nvPicPr>
      <xdr:blipFill>
        <a:blip xmlns:r="http://schemas.openxmlformats.org/officeDocument/2006/relationships" r:embed="rId1"/>
        <a:stretch>
          <a:fillRect/>
        </a:stretch>
      </xdr:blipFill>
      <xdr:spPr>
        <a:xfrm>
          <a:off x="78442" y="56029"/>
          <a:ext cx="1802465" cy="7595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5088C4-124E-4523-8C84-DA8160F0BB16}" name="Tableau23" displayName="Tableau23" ref="A4:AI23" totalsRowShown="0" headerRowDxfId="50" dataDxfId="49">
  <autoFilter ref="A4:AI23" xr:uid="{378A5117-7449-4BF6-9F61-D230C80486B9}"/>
  <tableColumns count="35">
    <tableColumn id="2" xr3:uid="{22D932BC-9611-46A2-932E-BFA81151752B}" name="Dept" dataDxfId="48"/>
    <tableColumn id="56" xr3:uid="{446E6433-02A0-4F71-88D7-5F6680F13F2F}" name="Commune - Nom" dataDxfId="47"/>
    <tableColumn id="49" xr3:uid="{694A53C4-3AE4-40C0-9031-2310D100511C}" name="Commune - Code INSEE" dataDxfId="46"/>
    <tableColumn id="5" xr3:uid="{D5881F4E-6080-489D-A21C-9BB32BB5F9A5}" name="Captage (CAP) - Nom" dataDxfId="45"/>
    <tableColumn id="6" xr3:uid="{AA406C4F-8436-44A4-8D3F-45702FE91775}" name="Exploitant (UGE)" dataDxfId="44"/>
    <tableColumn id="7" xr3:uid="{B69F5CF4-2641-4DBB-9E13-D877CB84AAE8}" name="POINT DE MISE EN DISTRIBUTION / PRODUCTION représentatif de l'eau distribuée " dataDxfId="43"/>
    <tableColumn id="48" xr3:uid="{D57F9CA7-1DFA-4BFF-8745-7BDE26E4E5D1}" name="UDI - Code nat." dataDxfId="42"/>
    <tableColumn id="8" xr3:uid="{F97F11A7-3F22-4BFB-85D3-3C85F9A74284}" name="UDI - Nom" dataDxfId="41"/>
    <tableColumn id="9" xr3:uid="{E6FCE0A7-B03A-4047-8D1D-1EC4BE315CC5}" name="Nb total UDI" dataDxfId="40"/>
    <tableColumn id="42" xr3:uid="{C64CBD72-257A-4DEE-804A-A22CBD71276E}" name="COMMUNES POTENTIELLEMENT CONCERNEES en partie (p) ou totalité" dataDxfId="39"/>
    <tableColumn id="10" xr3:uid="{215012F6-A3E9-4AB8-8E42-DE0A42E82DE0}" name="Population impactée (estimation)" dataDxfId="38"/>
    <tableColumn id="44" xr3:uid="{60EBCF99-F2E4-48BB-ACE4-28A7200FECF3}" name="Etat de la situation " dataDxfId="37"/>
    <tableColumn id="45" xr3:uid="{FDD6C36F-BA47-4FF2-A7BC-F5523969E572}" name="Précisions" dataDxfId="36"/>
    <tableColumn id="16" xr3:uid="{4BB15EF0-BBAB-468A-9F7B-9B9B1348B6C1}" name="Date 1er PLV NC" dataDxfId="35"/>
    <tableColumn id="19" xr3:uid="{8AEFC4AD-89DB-4F92-9FF4-D82063D38BB8}" name="Max ∑20PFAS " dataDxfId="34"/>
    <tableColumn id="20" xr3:uid="{2ABF84E6-F314-4F0A-92A5-6B37BA98FA6C}" name="Max PFBA" dataDxfId="33"/>
    <tableColumn id="22" xr3:uid="{3C9C3963-CD94-4C7E-B24D-FAAD5F346F03}" name="Max PFBS" dataDxfId="32"/>
    <tableColumn id="23" xr3:uid="{9A11B34A-4028-4BFB-842F-022EB0198DBC}" name="Max PFDA" dataDxfId="31"/>
    <tableColumn id="24" xr3:uid="{AFE0078C-5847-49DC-9263-CCC4D6FBC2F2}" name="Max PFDoDa" dataDxfId="30"/>
    <tableColumn id="25" xr3:uid="{481D2A20-23BC-4A04-A309-9A3B2ADF8EB6}" name="Max PFDoDs" dataDxfId="29"/>
    <tableColumn id="26" xr3:uid="{F19BC16E-A3C9-4315-BA74-01C37EAF9045}" name="Max PFDS" dataDxfId="28"/>
    <tableColumn id="27" xr3:uid="{D79980A7-3842-40FF-AF88-25AF9E1CD82A}" name="Max PFHpA" dataDxfId="27"/>
    <tableColumn id="28" xr3:uid="{89333D32-898E-4695-8AE7-C66FC9909E6F}" name="Max PFHpS" dataDxfId="26"/>
    <tableColumn id="29" xr3:uid="{D7632CDD-76A1-43E7-BB4A-93CA3789DF51}" name="Max PFHxA" dataDxfId="25"/>
    <tableColumn id="30" xr3:uid="{BE9B4D57-38AC-452B-91F5-4DDFAFA0A5B5}" name="Max PFHxS" dataDxfId="24"/>
    <tableColumn id="31" xr3:uid="{563E2310-4399-42C8-AA52-3D27418557F0}" name="Max PFNA" dataDxfId="23"/>
    <tableColumn id="32" xr3:uid="{15C40F09-C9CA-48EA-9669-859897A86728}" name="Max PFNS" dataDxfId="22"/>
    <tableColumn id="33" xr3:uid="{2AD9370A-71D8-4DB5-8A46-C12C6ACB01FF}" name="Max PFOA" dataDxfId="21"/>
    <tableColumn id="54" xr3:uid="{2BC52B9A-892E-4B42-897F-FCE5C5F592C3}" name="Max PFOS" dataDxfId="20"/>
    <tableColumn id="34" xr3:uid="{C12EF124-9B21-4CE7-8870-8A7D30E91E43}" name="Max PFPeA" dataDxfId="19"/>
    <tableColumn id="35" xr3:uid="{5AB581EA-BBB1-4530-B169-FE35665F9C48}" name="Max PFPS" dataDxfId="18"/>
    <tableColumn id="36" xr3:uid="{0E8E6C93-4E81-4415-8100-28504F047B73}" name="Max PFTrDa" dataDxfId="17"/>
    <tableColumn id="37" xr3:uid="{53D32CA4-6361-41AC-BFA1-77B4FB68A2F0}" name="Max PFTrDs" dataDxfId="16"/>
    <tableColumn id="38" xr3:uid="{0E6440B9-C890-4B24-A689-C89B8E4573F0}" name="Max PFUnDa" dataDxfId="15"/>
    <tableColumn id="39" xr3:uid="{8FD2F820-CD59-4782-97A1-53784273A79A}" name="Max PFUnDs" dataDxfId="14"/>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9532-2CAC-4CA7-B736-A4086B32CB6C}">
  <dimension ref="A1:AI23"/>
  <sheetViews>
    <sheetView tabSelected="1" zoomScale="85" zoomScaleNormal="85" workbookViewId="0">
      <pane xSplit="2" ySplit="4" topLeftCell="C5" activePane="bottomRight" state="frozen"/>
      <selection pane="topRight" activeCell="E1" sqref="E1"/>
      <selection pane="bottomLeft" activeCell="A7" sqref="A7"/>
      <selection pane="bottomRight" activeCell="K1" sqref="K1"/>
    </sheetView>
  </sheetViews>
  <sheetFormatPr baseColWidth="10" defaultColWidth="11.453125" defaultRowHeight="14.5" outlineLevelCol="1" x14ac:dyDescent="0.35"/>
  <cols>
    <col min="1" max="1" width="8.7265625" customWidth="1"/>
    <col min="2" max="2" width="24.453125" customWidth="1"/>
    <col min="3" max="3" width="14.26953125" customWidth="1" outlineLevel="1"/>
    <col min="4" max="4" width="30.81640625" customWidth="1" outlineLevel="1"/>
    <col min="5" max="5" width="26.1796875" customWidth="1" outlineLevel="1"/>
    <col min="6" max="6" width="27.81640625" customWidth="1"/>
    <col min="7" max="7" width="10.453125" customWidth="1" outlineLevel="1"/>
    <col min="8" max="8" width="33.7265625" customWidth="1" outlineLevel="1"/>
    <col min="9" max="9" width="14.7265625" customWidth="1" outlineLevel="1"/>
    <col min="10" max="10" width="42.54296875" customWidth="1" outlineLevel="1"/>
    <col min="11" max="12" width="17.453125" customWidth="1"/>
    <col min="13" max="13" width="41.26953125" customWidth="1"/>
    <col min="14" max="14" width="14.453125" style="75" customWidth="1"/>
    <col min="16" max="16" width="11.453125" style="74" customWidth="1" outlineLevel="1"/>
    <col min="17" max="18" width="8.453125" style="74" customWidth="1" outlineLevel="1"/>
    <col min="19" max="19" width="8.54296875" style="74" customWidth="1" outlineLevel="1"/>
    <col min="20" max="20" width="8.453125" style="74" customWidth="1" outlineLevel="1"/>
    <col min="21" max="21" width="9.7265625" style="74" customWidth="1" outlineLevel="1"/>
    <col min="22" max="22" width="8" style="74" customWidth="1" outlineLevel="1"/>
    <col min="23" max="23" width="9.54296875" style="74" customWidth="1" outlineLevel="1"/>
    <col min="24" max="24" width="9.1796875" style="74" customWidth="1" outlineLevel="1"/>
    <col min="25" max="25" width="8.26953125" style="74" customWidth="1" outlineLevel="1"/>
    <col min="26" max="26" width="7.453125" style="74" customWidth="1" outlineLevel="1"/>
    <col min="27" max="27" width="7.26953125" style="74" customWidth="1" outlineLevel="1"/>
    <col min="28" max="28" width="7.81640625" style="74" customWidth="1" outlineLevel="1"/>
    <col min="29" max="29" width="8" style="74" customWidth="1" outlineLevel="1"/>
    <col min="30" max="30" width="8.453125" style="74" customWidth="1" outlineLevel="1"/>
    <col min="31" max="31" width="9.453125" style="74" customWidth="1" outlineLevel="1"/>
    <col min="32" max="32" width="8" style="74" customWidth="1" outlineLevel="1"/>
    <col min="33" max="33" width="8.54296875" style="74" customWidth="1" outlineLevel="1"/>
    <col min="34" max="34" width="8" style="74" customWidth="1" outlineLevel="1"/>
    <col min="35" max="35" width="7.7265625" style="74" customWidth="1" outlineLevel="1"/>
    <col min="36" max="36" width="49.1796875" customWidth="1"/>
    <col min="37" max="37" width="22.7265625" customWidth="1"/>
    <col min="38" max="38" width="38.54296875" customWidth="1"/>
    <col min="39" max="39" width="43.7265625" customWidth="1"/>
    <col min="40" max="40" width="29.54296875" customWidth="1"/>
    <col min="41" max="42" width="34.7265625" customWidth="1"/>
    <col min="43" max="43" width="21.54296875" customWidth="1"/>
    <col min="44" max="44" width="14.26953125" customWidth="1"/>
    <col min="47" max="47" width="23" customWidth="1"/>
    <col min="48" max="48" width="16.54296875" customWidth="1"/>
    <col min="49" max="49" width="18.81640625" customWidth="1"/>
    <col min="50" max="54" width="24" customWidth="1"/>
    <col min="55" max="55" width="8" customWidth="1"/>
  </cols>
  <sheetData>
    <row r="1" spans="1:35" s="12" customFormat="1" ht="66" customHeight="1" x14ac:dyDescent="0.35">
      <c r="A1" s="68"/>
      <c r="B1" s="70"/>
      <c r="C1" s="78" t="s">
        <v>258</v>
      </c>
      <c r="D1" s="78"/>
      <c r="E1" s="78"/>
      <c r="F1" s="78"/>
      <c r="G1" s="78"/>
      <c r="H1" s="78"/>
      <c r="I1" s="78"/>
      <c r="J1" s="72" t="s">
        <v>273</v>
      </c>
      <c r="K1" s="71"/>
      <c r="M1" s="69"/>
      <c r="N1" s="68"/>
      <c r="O1" s="69"/>
      <c r="P1" s="68"/>
      <c r="Q1" s="68"/>
      <c r="R1" s="68"/>
      <c r="S1" s="68"/>
      <c r="T1" s="68"/>
      <c r="U1" s="68"/>
      <c r="V1" s="68"/>
      <c r="W1" s="68"/>
      <c r="X1" s="68"/>
      <c r="Y1" s="68"/>
      <c r="Z1" s="68"/>
      <c r="AA1" s="68"/>
      <c r="AB1" s="68"/>
      <c r="AC1" s="68"/>
      <c r="AD1" s="68"/>
      <c r="AE1" s="68"/>
      <c r="AF1" s="68"/>
      <c r="AG1" s="68"/>
      <c r="AH1" s="68"/>
      <c r="AI1" s="68"/>
    </row>
    <row r="2" spans="1:35" s="12" customFormat="1" ht="51" customHeight="1" thickBot="1" x14ac:dyDescent="0.4">
      <c r="A2" s="77" t="s">
        <v>261</v>
      </c>
      <c r="B2" s="77"/>
      <c r="C2" s="77"/>
      <c r="D2" s="77"/>
      <c r="E2" s="77"/>
      <c r="F2" s="77"/>
      <c r="G2" s="77"/>
      <c r="H2" s="77"/>
      <c r="I2" s="77"/>
      <c r="J2" s="77"/>
      <c r="K2" s="69"/>
      <c r="L2" s="69"/>
      <c r="M2" s="69"/>
      <c r="N2" s="68"/>
      <c r="O2" s="69"/>
      <c r="P2" s="68"/>
      <c r="Q2" s="68"/>
      <c r="R2" s="68"/>
      <c r="S2" s="68"/>
      <c r="T2" s="68"/>
      <c r="U2" s="68"/>
      <c r="V2" s="68"/>
      <c r="W2" s="68"/>
      <c r="X2" s="68"/>
      <c r="Y2" s="68"/>
      <c r="Z2" s="68"/>
      <c r="AA2" s="68"/>
      <c r="AB2" s="68"/>
      <c r="AC2" s="68"/>
      <c r="AD2" s="68"/>
      <c r="AE2" s="68"/>
      <c r="AF2" s="68"/>
      <c r="AG2" s="68"/>
      <c r="AH2" s="68"/>
      <c r="AI2" s="68"/>
    </row>
    <row r="3" spans="1:35" s="1" customFormat="1" ht="17" x14ac:dyDescent="0.35">
      <c r="A3" s="48" t="s">
        <v>0</v>
      </c>
      <c r="B3" s="58"/>
      <c r="C3" s="58"/>
      <c r="D3" s="58"/>
      <c r="E3" s="58"/>
      <c r="F3" s="2" t="s">
        <v>1</v>
      </c>
      <c r="G3" s="3"/>
      <c r="H3" s="3"/>
      <c r="I3" s="3"/>
      <c r="J3" s="3"/>
      <c r="K3" s="3"/>
      <c r="L3" s="3"/>
      <c r="M3" s="3"/>
      <c r="N3" s="76" t="s">
        <v>260</v>
      </c>
      <c r="O3" s="36"/>
      <c r="P3" s="73"/>
      <c r="Q3" s="73"/>
      <c r="R3" s="73"/>
      <c r="S3" s="73"/>
      <c r="T3" s="73"/>
      <c r="U3" s="73"/>
      <c r="V3" s="73"/>
      <c r="W3" s="73"/>
      <c r="X3" s="73"/>
      <c r="Y3" s="73"/>
      <c r="Z3" s="73"/>
      <c r="AA3" s="73"/>
      <c r="AB3" s="73"/>
      <c r="AC3" s="73"/>
      <c r="AD3" s="73"/>
      <c r="AE3" s="73"/>
      <c r="AF3" s="73"/>
      <c r="AG3" s="73"/>
      <c r="AH3" s="73"/>
      <c r="AI3" s="73"/>
    </row>
    <row r="4" spans="1:35" s="12" customFormat="1" ht="66" customHeight="1" x14ac:dyDescent="0.35">
      <c r="A4" s="4" t="s">
        <v>2</v>
      </c>
      <c r="B4" s="5" t="s">
        <v>3</v>
      </c>
      <c r="C4" s="5" t="s">
        <v>235</v>
      </c>
      <c r="D4" s="5" t="s">
        <v>4</v>
      </c>
      <c r="E4" s="6" t="s">
        <v>5</v>
      </c>
      <c r="F4" s="7" t="s">
        <v>233</v>
      </c>
      <c r="G4" s="8" t="s">
        <v>6</v>
      </c>
      <c r="H4" s="8" t="s">
        <v>7</v>
      </c>
      <c r="I4" s="8" t="s">
        <v>8</v>
      </c>
      <c r="J4" s="8" t="s">
        <v>9</v>
      </c>
      <c r="K4" s="9" t="s">
        <v>10</v>
      </c>
      <c r="L4" s="10" t="s">
        <v>11</v>
      </c>
      <c r="M4" s="11" t="s">
        <v>12</v>
      </c>
      <c r="N4" s="37" t="s">
        <v>13</v>
      </c>
      <c r="O4" s="38" t="s">
        <v>14</v>
      </c>
      <c r="P4" s="38" t="s">
        <v>15</v>
      </c>
      <c r="Q4" s="38" t="s">
        <v>16</v>
      </c>
      <c r="R4" s="38" t="s">
        <v>17</v>
      </c>
      <c r="S4" s="38" t="s">
        <v>18</v>
      </c>
      <c r="T4" s="38" t="s">
        <v>19</v>
      </c>
      <c r="U4" s="38" t="s">
        <v>20</v>
      </c>
      <c r="V4" s="38" t="s">
        <v>21</v>
      </c>
      <c r="W4" s="38" t="s">
        <v>22</v>
      </c>
      <c r="X4" s="38" t="s">
        <v>23</v>
      </c>
      <c r="Y4" s="38" t="s">
        <v>24</v>
      </c>
      <c r="Z4" s="38" t="s">
        <v>25</v>
      </c>
      <c r="AA4" s="38" t="s">
        <v>26</v>
      </c>
      <c r="AB4" s="38" t="s">
        <v>27</v>
      </c>
      <c r="AC4" s="38" t="s">
        <v>28</v>
      </c>
      <c r="AD4" s="38" t="s">
        <v>29</v>
      </c>
      <c r="AE4" s="38" t="s">
        <v>30</v>
      </c>
      <c r="AF4" s="38" t="s">
        <v>31</v>
      </c>
      <c r="AG4" s="38" t="s">
        <v>32</v>
      </c>
      <c r="AH4" s="38" t="s">
        <v>33</v>
      </c>
      <c r="AI4" s="56" t="s">
        <v>34</v>
      </c>
    </row>
    <row r="5" spans="1:35" s="12" customFormat="1" ht="43.5" x14ac:dyDescent="0.35">
      <c r="A5" s="13" t="s">
        <v>38</v>
      </c>
      <c r="B5" s="14" t="s">
        <v>39</v>
      </c>
      <c r="C5" s="14" t="s">
        <v>190</v>
      </c>
      <c r="D5" s="14" t="s">
        <v>40</v>
      </c>
      <c r="E5" s="15" t="s">
        <v>41</v>
      </c>
      <c r="F5" s="16" t="s">
        <v>42</v>
      </c>
      <c r="G5" s="19" t="s">
        <v>43</v>
      </c>
      <c r="H5" s="17" t="s">
        <v>44</v>
      </c>
      <c r="I5" s="17">
        <v>1</v>
      </c>
      <c r="J5" s="20" t="s">
        <v>45</v>
      </c>
      <c r="K5" s="21">
        <v>12822</v>
      </c>
      <c r="L5" s="41" t="s">
        <v>234</v>
      </c>
      <c r="M5" s="60" t="s">
        <v>262</v>
      </c>
      <c r="N5" s="22">
        <v>45765</v>
      </c>
      <c r="O5" s="52">
        <v>0.153</v>
      </c>
      <c r="P5" s="63">
        <v>1.7000000000000001E-2</v>
      </c>
      <c r="Q5" s="63">
        <v>2E-3</v>
      </c>
      <c r="R5" s="63">
        <v>0</v>
      </c>
      <c r="S5" s="63">
        <v>0</v>
      </c>
      <c r="T5" s="63">
        <v>0</v>
      </c>
      <c r="U5" s="63">
        <v>0</v>
      </c>
      <c r="V5" s="63">
        <v>1.6E-2</v>
      </c>
      <c r="W5" s="63">
        <v>0</v>
      </c>
      <c r="X5" s="63">
        <v>4.3999999999999997E-2</v>
      </c>
      <c r="Y5" s="63">
        <v>3.0000000000000001E-3</v>
      </c>
      <c r="Z5" s="63">
        <v>0</v>
      </c>
      <c r="AA5" s="63">
        <v>0</v>
      </c>
      <c r="AB5" s="63">
        <v>8.0000000000000002E-3</v>
      </c>
      <c r="AC5" s="63">
        <v>8.9999999999999993E-3</v>
      </c>
      <c r="AD5" s="63">
        <v>6.3E-2</v>
      </c>
      <c r="AE5" s="63">
        <v>0</v>
      </c>
      <c r="AF5" s="63">
        <v>0</v>
      </c>
      <c r="AG5" s="63">
        <v>0</v>
      </c>
      <c r="AH5" s="63">
        <v>0</v>
      </c>
      <c r="AI5" s="64">
        <v>0</v>
      </c>
    </row>
    <row r="6" spans="1:35" s="12" customFormat="1" ht="32" x14ac:dyDescent="0.35">
      <c r="A6" s="13" t="s">
        <v>137</v>
      </c>
      <c r="B6" s="39" t="s">
        <v>110</v>
      </c>
      <c r="C6" s="39" t="s">
        <v>138</v>
      </c>
      <c r="D6" s="43" t="s">
        <v>111</v>
      </c>
      <c r="E6" s="43" t="s">
        <v>109</v>
      </c>
      <c r="F6" s="16" t="s">
        <v>139</v>
      </c>
      <c r="G6" s="17" t="s">
        <v>140</v>
      </c>
      <c r="H6" s="17" t="s">
        <v>141</v>
      </c>
      <c r="I6" s="40">
        <v>2</v>
      </c>
      <c r="J6" s="17" t="s">
        <v>142</v>
      </c>
      <c r="K6" s="21">
        <f>1775+582</f>
        <v>2357</v>
      </c>
      <c r="L6" s="41" t="s">
        <v>234</v>
      </c>
      <c r="M6" s="44" t="s">
        <v>143</v>
      </c>
      <c r="N6" s="22">
        <v>45434</v>
      </c>
      <c r="O6" s="18">
        <v>0.112</v>
      </c>
      <c r="P6" s="18">
        <v>1.4999999999999999E-2</v>
      </c>
      <c r="Q6" s="18">
        <v>7.0000000000000001E-3</v>
      </c>
      <c r="R6" s="18">
        <v>2E-3</v>
      </c>
      <c r="S6" s="18">
        <v>0</v>
      </c>
      <c r="T6" s="18">
        <v>0</v>
      </c>
      <c r="U6" s="18">
        <v>0</v>
      </c>
      <c r="V6" s="18">
        <v>1.2999999999999999E-2</v>
      </c>
      <c r="W6" s="18">
        <v>0</v>
      </c>
      <c r="X6" s="18">
        <v>1.7999999999999999E-2</v>
      </c>
      <c r="Y6" s="18">
        <v>0.01</v>
      </c>
      <c r="Z6" s="18">
        <v>2E-3</v>
      </c>
      <c r="AA6" s="18">
        <v>0</v>
      </c>
      <c r="AB6" s="18">
        <v>0.01</v>
      </c>
      <c r="AC6" s="18">
        <v>1.9E-2</v>
      </c>
      <c r="AD6" s="18">
        <v>2.5999999999999999E-2</v>
      </c>
      <c r="AE6" s="18">
        <v>2E-3</v>
      </c>
      <c r="AF6" s="18">
        <v>0</v>
      </c>
      <c r="AG6" s="18">
        <v>0</v>
      </c>
      <c r="AH6" s="18">
        <v>0</v>
      </c>
      <c r="AI6" s="53">
        <v>0</v>
      </c>
    </row>
    <row r="7" spans="1:35" s="12" customFormat="1" ht="40.5" customHeight="1" x14ac:dyDescent="0.35">
      <c r="A7" s="13" t="s">
        <v>137</v>
      </c>
      <c r="B7" s="39" t="s">
        <v>144</v>
      </c>
      <c r="C7" s="39" t="s">
        <v>145</v>
      </c>
      <c r="D7" s="14" t="s">
        <v>114</v>
      </c>
      <c r="E7" s="45" t="s">
        <v>113</v>
      </c>
      <c r="F7" s="16" t="s">
        <v>146</v>
      </c>
      <c r="G7" s="19" t="s">
        <v>147</v>
      </c>
      <c r="H7" s="17" t="s">
        <v>148</v>
      </c>
      <c r="I7" s="40">
        <v>1</v>
      </c>
      <c r="J7" s="17" t="s">
        <v>149</v>
      </c>
      <c r="K7" s="21">
        <v>26470</v>
      </c>
      <c r="L7" s="41" t="s">
        <v>234</v>
      </c>
      <c r="M7" s="42" t="s">
        <v>150</v>
      </c>
      <c r="N7" s="22">
        <v>45350</v>
      </c>
      <c r="O7" s="18">
        <v>0.20599999999999999</v>
      </c>
      <c r="P7" s="18">
        <v>8.9999999999999993E-3</v>
      </c>
      <c r="Q7" s="18">
        <v>1.0999999999999999E-2</v>
      </c>
      <c r="R7" s="18">
        <v>0</v>
      </c>
      <c r="S7" s="18">
        <v>0</v>
      </c>
      <c r="T7" s="18">
        <v>0</v>
      </c>
      <c r="U7" s="18">
        <v>0</v>
      </c>
      <c r="V7" s="18">
        <v>1.0999999999999999E-2</v>
      </c>
      <c r="W7" s="18">
        <v>4.0000000000000001E-3</v>
      </c>
      <c r="X7" s="18">
        <v>4.5999999999999999E-2</v>
      </c>
      <c r="Y7" s="18">
        <v>5.6000000000000001E-2</v>
      </c>
      <c r="Z7" s="18">
        <v>0</v>
      </c>
      <c r="AA7" s="18">
        <v>0</v>
      </c>
      <c r="AB7" s="18">
        <v>2.4E-2</v>
      </c>
      <c r="AC7" s="18">
        <v>2.5000000000000001E-2</v>
      </c>
      <c r="AD7" s="18">
        <v>1.4999999999999999E-2</v>
      </c>
      <c r="AE7" s="18">
        <v>1.0999999999999999E-2</v>
      </c>
      <c r="AF7" s="18">
        <v>0</v>
      </c>
      <c r="AG7" s="18">
        <v>0</v>
      </c>
      <c r="AH7" s="18">
        <v>0</v>
      </c>
      <c r="AI7" s="53">
        <v>0</v>
      </c>
    </row>
    <row r="8" spans="1:35" s="12" customFormat="1" ht="45.75" customHeight="1" x14ac:dyDescent="0.35">
      <c r="A8" s="13" t="s">
        <v>151</v>
      </c>
      <c r="B8" s="39" t="s">
        <v>119</v>
      </c>
      <c r="C8" s="39" t="s">
        <v>152</v>
      </c>
      <c r="D8" s="14" t="s">
        <v>153</v>
      </c>
      <c r="E8" s="45" t="s">
        <v>154</v>
      </c>
      <c r="F8" s="16" t="s">
        <v>155</v>
      </c>
      <c r="G8" s="19" t="s">
        <v>156</v>
      </c>
      <c r="H8" s="17" t="s">
        <v>157</v>
      </c>
      <c r="I8" s="17">
        <v>2</v>
      </c>
      <c r="J8" s="20" t="s">
        <v>158</v>
      </c>
      <c r="K8" s="21">
        <f>64431+10282</f>
        <v>74713</v>
      </c>
      <c r="L8" s="41" t="s">
        <v>234</v>
      </c>
      <c r="M8" s="42" t="s">
        <v>159</v>
      </c>
      <c r="N8" s="22">
        <v>44904</v>
      </c>
      <c r="O8" s="18">
        <v>0.16300000000000001</v>
      </c>
      <c r="P8" s="18">
        <v>1.2E-2</v>
      </c>
      <c r="Q8" s="18">
        <v>4.0000000000000001E-3</v>
      </c>
      <c r="R8" s="18">
        <v>0</v>
      </c>
      <c r="S8" s="18">
        <v>0</v>
      </c>
      <c r="T8" s="18">
        <v>0</v>
      </c>
      <c r="U8" s="18">
        <v>0</v>
      </c>
      <c r="V8" s="18">
        <v>1.7000000000000001E-2</v>
      </c>
      <c r="W8" s="18">
        <v>0</v>
      </c>
      <c r="X8" s="18">
        <v>4.4999999999999998E-2</v>
      </c>
      <c r="Y8" s="18">
        <v>1.9E-2</v>
      </c>
      <c r="Z8" s="18">
        <v>2E-3</v>
      </c>
      <c r="AA8" s="18">
        <v>0</v>
      </c>
      <c r="AB8" s="18">
        <v>0.02</v>
      </c>
      <c r="AC8" s="18">
        <v>2.1999999999999999E-2</v>
      </c>
      <c r="AD8" s="18">
        <v>4.5999999999999999E-2</v>
      </c>
      <c r="AE8" s="18">
        <v>1E-3</v>
      </c>
      <c r="AF8" s="18">
        <v>0</v>
      </c>
      <c r="AG8" s="18">
        <v>0</v>
      </c>
      <c r="AH8" s="18">
        <v>0</v>
      </c>
      <c r="AI8" s="59">
        <v>0</v>
      </c>
    </row>
    <row r="9" spans="1:35" s="12" customFormat="1" ht="58" x14ac:dyDescent="0.35">
      <c r="A9" s="13" t="s">
        <v>70</v>
      </c>
      <c r="B9" s="39" t="s">
        <v>229</v>
      </c>
      <c r="C9" s="14">
        <v>38030</v>
      </c>
      <c r="D9" s="14" t="s">
        <v>230</v>
      </c>
      <c r="E9" s="15" t="s">
        <v>120</v>
      </c>
      <c r="F9" s="16" t="s">
        <v>231</v>
      </c>
      <c r="G9" s="19" t="s">
        <v>255</v>
      </c>
      <c r="H9" s="66" t="s">
        <v>256</v>
      </c>
      <c r="I9" s="25">
        <v>4</v>
      </c>
      <c r="J9" s="20" t="s">
        <v>257</v>
      </c>
      <c r="K9" s="55">
        <f>2775+400+2000</f>
        <v>5175</v>
      </c>
      <c r="L9" s="41" t="s">
        <v>234</v>
      </c>
      <c r="M9" s="44" t="s">
        <v>263</v>
      </c>
      <c r="N9" s="22">
        <v>45804</v>
      </c>
      <c r="O9" s="18">
        <v>0.16</v>
      </c>
      <c r="P9" s="18">
        <v>4.0000000000000001E-3</v>
      </c>
      <c r="Q9" s="18">
        <v>3.0000000000000001E-3</v>
      </c>
      <c r="R9" s="18">
        <v>0</v>
      </c>
      <c r="S9" s="18">
        <v>0</v>
      </c>
      <c r="T9" s="18">
        <v>0</v>
      </c>
      <c r="U9" s="18">
        <v>0</v>
      </c>
      <c r="V9" s="18">
        <v>3.0000000000000001E-3</v>
      </c>
      <c r="W9" s="18">
        <v>0</v>
      </c>
      <c r="X9" s="18">
        <v>1.4E-2</v>
      </c>
      <c r="Y9" s="18">
        <v>5.6000000000000001E-2</v>
      </c>
      <c r="Z9" s="18">
        <v>0</v>
      </c>
      <c r="AA9" s="18">
        <v>0</v>
      </c>
      <c r="AB9" s="18">
        <v>8.0000000000000002E-3</v>
      </c>
      <c r="AC9" s="18">
        <v>5.3999999999999999E-2</v>
      </c>
      <c r="AD9" s="18">
        <v>0.01</v>
      </c>
      <c r="AE9" s="18">
        <v>4.0000000000000001E-3</v>
      </c>
      <c r="AF9" s="18">
        <v>0</v>
      </c>
      <c r="AG9" s="18">
        <v>0</v>
      </c>
      <c r="AH9" s="53">
        <v>0</v>
      </c>
      <c r="AI9" s="54">
        <v>0</v>
      </c>
    </row>
    <row r="10" spans="1:35" s="12" customFormat="1" ht="32" x14ac:dyDescent="0.35">
      <c r="A10" s="13" t="s">
        <v>70</v>
      </c>
      <c r="B10" s="14" t="s">
        <v>236</v>
      </c>
      <c r="C10" s="14" t="s">
        <v>237</v>
      </c>
      <c r="D10" s="14" t="s">
        <v>238</v>
      </c>
      <c r="E10" s="15" t="s">
        <v>71</v>
      </c>
      <c r="F10" s="16" t="s">
        <v>239</v>
      </c>
      <c r="G10" s="19" t="s">
        <v>240</v>
      </c>
      <c r="H10" s="17" t="s">
        <v>241</v>
      </c>
      <c r="I10" s="17">
        <v>1</v>
      </c>
      <c r="J10" s="17" t="s">
        <v>242</v>
      </c>
      <c r="K10" s="21">
        <v>1411</v>
      </c>
      <c r="L10" s="41" t="s">
        <v>234</v>
      </c>
      <c r="M10" s="42" t="s">
        <v>243</v>
      </c>
      <c r="N10" s="22">
        <v>45502</v>
      </c>
      <c r="O10" s="18">
        <v>0.16400000000000001</v>
      </c>
      <c r="P10" s="18">
        <v>0.01</v>
      </c>
      <c r="Q10" s="18">
        <v>2E-3</v>
      </c>
      <c r="R10" s="18">
        <v>0</v>
      </c>
      <c r="S10" s="18">
        <v>0</v>
      </c>
      <c r="T10" s="18">
        <v>0</v>
      </c>
      <c r="U10" s="18">
        <v>0</v>
      </c>
      <c r="V10" s="18">
        <v>2.4E-2</v>
      </c>
      <c r="W10" s="18">
        <v>0</v>
      </c>
      <c r="X10" s="18">
        <v>2.8000000000000001E-2</v>
      </c>
      <c r="Y10" s="18">
        <v>4.0000000000000001E-3</v>
      </c>
      <c r="Z10" s="18">
        <v>0</v>
      </c>
      <c r="AA10" s="18">
        <v>0</v>
      </c>
      <c r="AB10" s="18">
        <v>0.06</v>
      </c>
      <c r="AC10" s="18">
        <v>0.01</v>
      </c>
      <c r="AD10" s="18">
        <v>2.5999999999999999E-2</v>
      </c>
      <c r="AE10" s="18">
        <v>0</v>
      </c>
      <c r="AF10" s="18">
        <v>0</v>
      </c>
      <c r="AG10" s="18">
        <v>0</v>
      </c>
      <c r="AH10" s="18">
        <v>0</v>
      </c>
      <c r="AI10" s="59">
        <v>0</v>
      </c>
    </row>
    <row r="11" spans="1:35" s="12" customFormat="1" ht="58" x14ac:dyDescent="0.35">
      <c r="A11" s="13" t="s">
        <v>70</v>
      </c>
      <c r="B11" s="14" t="s">
        <v>72</v>
      </c>
      <c r="C11" s="14" t="s">
        <v>192</v>
      </c>
      <c r="D11" s="14" t="s">
        <v>73</v>
      </c>
      <c r="E11" s="15" t="s">
        <v>74</v>
      </c>
      <c r="F11" s="16" t="s">
        <v>75</v>
      </c>
      <c r="G11" s="19" t="s">
        <v>76</v>
      </c>
      <c r="H11" s="17" t="s">
        <v>77</v>
      </c>
      <c r="I11" s="25">
        <v>1</v>
      </c>
      <c r="J11" s="20" t="s">
        <v>78</v>
      </c>
      <c r="K11" s="21">
        <v>33548</v>
      </c>
      <c r="L11" s="41" t="s">
        <v>234</v>
      </c>
      <c r="M11" s="60" t="s">
        <v>244</v>
      </c>
      <c r="N11" s="22">
        <v>45397</v>
      </c>
      <c r="O11" s="18">
        <v>0.115</v>
      </c>
      <c r="P11" s="18">
        <v>9.4000000000000004E-3</v>
      </c>
      <c r="Q11" s="18">
        <v>2.3999999999999998E-3</v>
      </c>
      <c r="R11" s="18">
        <v>0</v>
      </c>
      <c r="S11" s="18">
        <v>0</v>
      </c>
      <c r="T11" s="18">
        <v>0</v>
      </c>
      <c r="U11" s="18">
        <v>0</v>
      </c>
      <c r="V11" s="18">
        <v>8.6E-3</v>
      </c>
      <c r="W11" s="18">
        <v>0</v>
      </c>
      <c r="X11" s="18">
        <v>2.1000000000000001E-2</v>
      </c>
      <c r="Y11" s="18">
        <v>1.8800000000000001E-2</v>
      </c>
      <c r="Z11" s="18">
        <v>6.6E-3</v>
      </c>
      <c r="AA11" s="18">
        <v>0</v>
      </c>
      <c r="AB11" s="18">
        <v>1.12E-2</v>
      </c>
      <c r="AC11" s="18">
        <v>2.3099999999999999E-2</v>
      </c>
      <c r="AD11" s="18">
        <v>2.5999999999999999E-2</v>
      </c>
      <c r="AE11" s="18">
        <v>2.3999999999999998E-3</v>
      </c>
      <c r="AF11" s="18">
        <v>0</v>
      </c>
      <c r="AG11" s="18">
        <v>0</v>
      </c>
      <c r="AH11" s="18">
        <v>0</v>
      </c>
      <c r="AI11" s="59">
        <v>0</v>
      </c>
    </row>
    <row r="12" spans="1:35" s="12" customFormat="1" ht="32" x14ac:dyDescent="0.35">
      <c r="A12" s="13" t="s">
        <v>70</v>
      </c>
      <c r="B12" s="39" t="s">
        <v>226</v>
      </c>
      <c r="C12" s="14">
        <v>38384</v>
      </c>
      <c r="D12" s="14" t="s">
        <v>227</v>
      </c>
      <c r="E12" s="15" t="s">
        <v>71</v>
      </c>
      <c r="F12" s="16" t="s">
        <v>228</v>
      </c>
      <c r="G12" s="19" t="s">
        <v>259</v>
      </c>
      <c r="H12" s="16" t="s">
        <v>228</v>
      </c>
      <c r="I12" s="25">
        <v>1</v>
      </c>
      <c r="J12" s="20" t="s">
        <v>232</v>
      </c>
      <c r="K12" s="55">
        <v>1055</v>
      </c>
      <c r="L12" s="41" t="s">
        <v>234</v>
      </c>
      <c r="M12" s="44" t="s">
        <v>245</v>
      </c>
      <c r="N12" s="22">
        <v>45835</v>
      </c>
      <c r="O12" s="18">
        <v>0.114</v>
      </c>
      <c r="P12" s="18">
        <v>6.0000000000000001E-3</v>
      </c>
      <c r="Q12" s="18">
        <v>3.0000000000000001E-3</v>
      </c>
      <c r="R12" s="18">
        <v>0</v>
      </c>
      <c r="S12" s="18">
        <v>0</v>
      </c>
      <c r="T12" s="18">
        <v>0</v>
      </c>
      <c r="U12" s="18">
        <v>0</v>
      </c>
      <c r="V12" s="18">
        <v>1.6E-2</v>
      </c>
      <c r="W12" s="18">
        <v>0</v>
      </c>
      <c r="X12" s="18">
        <v>0.02</v>
      </c>
      <c r="Y12" s="18">
        <v>8.0000000000000002E-3</v>
      </c>
      <c r="Z12" s="18">
        <v>0</v>
      </c>
      <c r="AA12" s="18">
        <v>0</v>
      </c>
      <c r="AB12" s="18">
        <v>4.3999999999999997E-2</v>
      </c>
      <c r="AC12" s="18">
        <v>0.01</v>
      </c>
      <c r="AD12" s="18">
        <v>0.01</v>
      </c>
      <c r="AE12" s="18">
        <v>2E-3</v>
      </c>
      <c r="AF12" s="18">
        <v>0</v>
      </c>
      <c r="AG12" s="18">
        <v>0</v>
      </c>
      <c r="AH12" s="53">
        <v>0</v>
      </c>
      <c r="AI12" s="59">
        <v>0</v>
      </c>
    </row>
    <row r="13" spans="1:35" s="12" customFormat="1" ht="41.5" customHeight="1" x14ac:dyDescent="0.35">
      <c r="A13" s="13" t="s">
        <v>80</v>
      </c>
      <c r="B13" s="39" t="s">
        <v>118</v>
      </c>
      <c r="C13" s="39" t="s">
        <v>160</v>
      </c>
      <c r="D13" s="14" t="s">
        <v>161</v>
      </c>
      <c r="E13" s="45" t="s">
        <v>162</v>
      </c>
      <c r="F13" s="16" t="s">
        <v>163</v>
      </c>
      <c r="G13" s="19" t="s">
        <v>125</v>
      </c>
      <c r="H13" s="17" t="s">
        <v>124</v>
      </c>
      <c r="I13" s="40">
        <v>1</v>
      </c>
      <c r="J13" s="17" t="s">
        <v>164</v>
      </c>
      <c r="K13" s="21">
        <v>9000</v>
      </c>
      <c r="L13" s="41" t="s">
        <v>234</v>
      </c>
      <c r="M13" s="44" t="s">
        <v>165</v>
      </c>
      <c r="N13" s="22">
        <v>44977</v>
      </c>
      <c r="O13" s="18">
        <v>0.215</v>
      </c>
      <c r="P13" s="18">
        <v>1.7000000000000001E-2</v>
      </c>
      <c r="Q13" s="18">
        <v>3.0000000000000001E-3</v>
      </c>
      <c r="R13" s="18">
        <v>0</v>
      </c>
      <c r="S13" s="18">
        <v>0</v>
      </c>
      <c r="T13" s="18">
        <v>0</v>
      </c>
      <c r="U13" s="18">
        <v>0</v>
      </c>
      <c r="V13" s="18">
        <v>1.7999999999999999E-2</v>
      </c>
      <c r="W13" s="18">
        <v>0</v>
      </c>
      <c r="X13" s="18">
        <v>4.9000000000000002E-2</v>
      </c>
      <c r="Y13" s="18">
        <v>7.0000000000000001E-3</v>
      </c>
      <c r="Z13" s="18">
        <v>0</v>
      </c>
      <c r="AA13" s="18">
        <v>0</v>
      </c>
      <c r="AB13" s="18">
        <v>5.2999999999999999E-2</v>
      </c>
      <c r="AC13" s="18">
        <v>8.9999999999999993E-3</v>
      </c>
      <c r="AD13" s="18">
        <v>5.8000000000000003E-2</v>
      </c>
      <c r="AE13" s="18">
        <v>0</v>
      </c>
      <c r="AF13" s="18">
        <v>0</v>
      </c>
      <c r="AG13" s="18">
        <v>0</v>
      </c>
      <c r="AH13" s="18">
        <v>0</v>
      </c>
      <c r="AI13" s="59">
        <v>0</v>
      </c>
    </row>
    <row r="14" spans="1:35" s="12" customFormat="1" ht="58" x14ac:dyDescent="0.35">
      <c r="A14" s="13" t="s">
        <v>80</v>
      </c>
      <c r="B14" s="39" t="s">
        <v>121</v>
      </c>
      <c r="C14" s="39" t="s">
        <v>166</v>
      </c>
      <c r="D14" s="14" t="s">
        <v>167</v>
      </c>
      <c r="E14" s="45" t="s">
        <v>168</v>
      </c>
      <c r="F14" s="16" t="s">
        <v>169</v>
      </c>
      <c r="G14" s="19" t="s">
        <v>170</v>
      </c>
      <c r="H14" s="46" t="s">
        <v>171</v>
      </c>
      <c r="I14" s="40">
        <v>2</v>
      </c>
      <c r="J14" s="40" t="s">
        <v>47</v>
      </c>
      <c r="K14" s="47" t="s">
        <v>47</v>
      </c>
      <c r="L14" s="41" t="s">
        <v>234</v>
      </c>
      <c r="M14" s="44" t="s">
        <v>172</v>
      </c>
      <c r="N14" s="22">
        <v>45056</v>
      </c>
      <c r="O14" s="18">
        <v>0.13100000000000001</v>
      </c>
      <c r="P14" s="18">
        <v>6.0000000000000001E-3</v>
      </c>
      <c r="Q14" s="18">
        <v>4.0000000000000001E-3</v>
      </c>
      <c r="R14" s="18">
        <v>0</v>
      </c>
      <c r="S14" s="18">
        <v>0</v>
      </c>
      <c r="T14" s="18">
        <v>0</v>
      </c>
      <c r="U14" s="18">
        <v>0</v>
      </c>
      <c r="V14" s="18">
        <v>6.0000000000000001E-3</v>
      </c>
      <c r="W14" s="18">
        <v>1E-3</v>
      </c>
      <c r="X14" s="18">
        <v>1.7000000000000001E-2</v>
      </c>
      <c r="Y14" s="18">
        <v>2.1999999999999999E-2</v>
      </c>
      <c r="Z14" s="18">
        <v>0</v>
      </c>
      <c r="AA14" s="18">
        <v>0</v>
      </c>
      <c r="AB14" s="18">
        <v>0.01</v>
      </c>
      <c r="AC14" s="18">
        <v>5.7000000000000002E-2</v>
      </c>
      <c r="AD14" s="18">
        <v>1.6E-2</v>
      </c>
      <c r="AE14" s="18">
        <v>2E-3</v>
      </c>
      <c r="AF14" s="18">
        <v>0</v>
      </c>
      <c r="AG14" s="18">
        <v>0</v>
      </c>
      <c r="AH14" s="18">
        <v>0</v>
      </c>
      <c r="AI14" s="59">
        <v>0</v>
      </c>
    </row>
    <row r="15" spans="1:35" s="12" customFormat="1" ht="79.5" customHeight="1" x14ac:dyDescent="0.35">
      <c r="A15" s="13" t="s">
        <v>80</v>
      </c>
      <c r="B15" s="39" t="s">
        <v>122</v>
      </c>
      <c r="C15" s="39" t="s">
        <v>174</v>
      </c>
      <c r="D15" s="14" t="s">
        <v>175</v>
      </c>
      <c r="E15" s="45" t="s">
        <v>176</v>
      </c>
      <c r="F15" s="16" t="s">
        <v>177</v>
      </c>
      <c r="G15" s="19" t="s">
        <v>178</v>
      </c>
      <c r="H15" s="17" t="s">
        <v>179</v>
      </c>
      <c r="I15" s="40">
        <v>2</v>
      </c>
      <c r="J15" s="20" t="s">
        <v>180</v>
      </c>
      <c r="K15" s="21">
        <f>261+26600</f>
        <v>26861</v>
      </c>
      <c r="L15" s="41" t="s">
        <v>234</v>
      </c>
      <c r="M15" s="44" t="s">
        <v>181</v>
      </c>
      <c r="N15" s="22">
        <v>44817</v>
      </c>
      <c r="O15" s="18">
        <v>0.26400000000000001</v>
      </c>
      <c r="P15" s="18">
        <v>2.3E-2</v>
      </c>
      <c r="Q15" s="18">
        <v>8.0000000000000002E-3</v>
      </c>
      <c r="R15" s="18">
        <v>0</v>
      </c>
      <c r="S15" s="18">
        <v>0</v>
      </c>
      <c r="T15" s="18">
        <v>0</v>
      </c>
      <c r="U15" s="18">
        <v>0</v>
      </c>
      <c r="V15" s="18">
        <v>2.5000000000000001E-2</v>
      </c>
      <c r="W15" s="18">
        <v>0</v>
      </c>
      <c r="X15" s="18">
        <v>8.2000000000000003E-2</v>
      </c>
      <c r="Y15" s="18">
        <v>1.7000000000000001E-2</v>
      </c>
      <c r="Z15" s="18">
        <v>5.0000000000000001E-3</v>
      </c>
      <c r="AA15" s="18">
        <v>0</v>
      </c>
      <c r="AB15" s="18">
        <v>2.8000000000000001E-2</v>
      </c>
      <c r="AC15" s="18">
        <v>1.6E-2</v>
      </c>
      <c r="AD15" s="18">
        <v>0.06</v>
      </c>
      <c r="AE15" s="18">
        <v>2E-3</v>
      </c>
      <c r="AF15" s="18">
        <v>0</v>
      </c>
      <c r="AG15" s="18">
        <v>0</v>
      </c>
      <c r="AH15" s="18">
        <v>0</v>
      </c>
      <c r="AI15" s="59">
        <v>0</v>
      </c>
    </row>
    <row r="16" spans="1:35" s="12" customFormat="1" ht="95.25" customHeight="1" x14ac:dyDescent="0.35">
      <c r="A16" s="13" t="s">
        <v>80</v>
      </c>
      <c r="B16" s="39" t="s">
        <v>123</v>
      </c>
      <c r="C16" s="39" t="s">
        <v>182</v>
      </c>
      <c r="D16" s="14" t="s">
        <v>183</v>
      </c>
      <c r="E16" s="45" t="s">
        <v>184</v>
      </c>
      <c r="F16" s="16" t="s">
        <v>185</v>
      </c>
      <c r="G16" s="19" t="s">
        <v>186</v>
      </c>
      <c r="H16" s="17" t="s">
        <v>187</v>
      </c>
      <c r="I16" s="40">
        <v>2</v>
      </c>
      <c r="J16" s="20" t="s">
        <v>188</v>
      </c>
      <c r="K16" s="21">
        <f>54519+3495</f>
        <v>58014</v>
      </c>
      <c r="L16" s="41" t="s">
        <v>234</v>
      </c>
      <c r="M16" s="44" t="s">
        <v>189</v>
      </c>
      <c r="N16" s="22">
        <v>44750</v>
      </c>
      <c r="O16" s="18">
        <v>0.156</v>
      </c>
      <c r="P16" s="18">
        <v>1.2999999999999999E-2</v>
      </c>
      <c r="Q16" s="18">
        <v>4.0000000000000001E-3</v>
      </c>
      <c r="R16" s="18">
        <v>0</v>
      </c>
      <c r="S16" s="18">
        <v>0</v>
      </c>
      <c r="T16" s="18">
        <v>0</v>
      </c>
      <c r="U16" s="18">
        <v>0</v>
      </c>
      <c r="V16" s="18">
        <v>1.6E-2</v>
      </c>
      <c r="W16" s="18">
        <v>0</v>
      </c>
      <c r="X16" s="18">
        <v>5.2999999999999999E-2</v>
      </c>
      <c r="Y16" s="18">
        <v>1.0999999999999999E-2</v>
      </c>
      <c r="Z16" s="18">
        <v>4.0000000000000001E-3</v>
      </c>
      <c r="AA16" s="18">
        <v>0</v>
      </c>
      <c r="AB16" s="18">
        <v>2.4E-2</v>
      </c>
      <c r="AC16" s="18">
        <v>1.2999999999999999E-2</v>
      </c>
      <c r="AD16" s="18">
        <v>3.3000000000000002E-2</v>
      </c>
      <c r="AE16" s="18">
        <v>2E-3</v>
      </c>
      <c r="AF16" s="18">
        <v>0</v>
      </c>
      <c r="AG16" s="18">
        <v>0</v>
      </c>
      <c r="AH16" s="18">
        <v>0</v>
      </c>
      <c r="AI16" s="59">
        <v>0</v>
      </c>
    </row>
    <row r="17" spans="1:35" s="12" customFormat="1" ht="43.5" x14ac:dyDescent="0.35">
      <c r="A17" s="13" t="s">
        <v>80</v>
      </c>
      <c r="B17" s="14" t="s">
        <v>81</v>
      </c>
      <c r="C17" s="14" t="s">
        <v>193</v>
      </c>
      <c r="D17" s="14" t="s">
        <v>82</v>
      </c>
      <c r="E17" s="15" t="s">
        <v>83</v>
      </c>
      <c r="F17" s="16" t="s">
        <v>84</v>
      </c>
      <c r="G17" s="19" t="s">
        <v>85</v>
      </c>
      <c r="H17" s="17" t="s">
        <v>86</v>
      </c>
      <c r="I17" s="17">
        <v>1</v>
      </c>
      <c r="J17" s="23" t="s">
        <v>87</v>
      </c>
      <c r="K17" s="21">
        <v>8000</v>
      </c>
      <c r="L17" s="41" t="s">
        <v>234</v>
      </c>
      <c r="M17" s="60" t="s">
        <v>88</v>
      </c>
      <c r="N17" s="22">
        <v>44964</v>
      </c>
      <c r="O17" s="18">
        <v>0.30199999999999999</v>
      </c>
      <c r="P17" s="18">
        <v>0.02</v>
      </c>
      <c r="Q17" s="18">
        <v>6.0000000000000001E-3</v>
      </c>
      <c r="R17" s="18">
        <v>3.0000000000000001E-3</v>
      </c>
      <c r="S17" s="18">
        <v>0</v>
      </c>
      <c r="T17" s="18">
        <v>0</v>
      </c>
      <c r="U17" s="18">
        <v>0</v>
      </c>
      <c r="V17" s="18">
        <v>4.2000000000000003E-2</v>
      </c>
      <c r="W17" s="18">
        <v>0</v>
      </c>
      <c r="X17" s="18">
        <v>6.2100000000000002E-2</v>
      </c>
      <c r="Y17" s="18">
        <v>0.01</v>
      </c>
      <c r="Z17" s="18">
        <v>1.2999999999999999E-2</v>
      </c>
      <c r="AA17" s="18">
        <v>0</v>
      </c>
      <c r="AB17" s="18">
        <v>7.1999999999999995E-2</v>
      </c>
      <c r="AC17" s="18">
        <v>2.7E-2</v>
      </c>
      <c r="AD17" s="18">
        <v>5.8999999999999997E-2</v>
      </c>
      <c r="AE17" s="18">
        <v>1E-3</v>
      </c>
      <c r="AF17" s="18">
        <v>0</v>
      </c>
      <c r="AG17" s="18">
        <v>0</v>
      </c>
      <c r="AH17" s="18">
        <v>0</v>
      </c>
      <c r="AI17" s="59">
        <v>0</v>
      </c>
    </row>
    <row r="18" spans="1:35" s="12" customFormat="1" ht="73" thickBot="1" x14ac:dyDescent="0.4">
      <c r="A18" s="27" t="s">
        <v>99</v>
      </c>
      <c r="B18" s="28" t="s">
        <v>100</v>
      </c>
      <c r="C18" s="28" t="s">
        <v>195</v>
      </c>
      <c r="D18" s="28" t="s">
        <v>101</v>
      </c>
      <c r="E18" s="29" t="s">
        <v>102</v>
      </c>
      <c r="F18" s="30" t="s">
        <v>103</v>
      </c>
      <c r="G18" s="31" t="s">
        <v>104</v>
      </c>
      <c r="H18" s="32" t="s">
        <v>105</v>
      </c>
      <c r="I18" s="32">
        <v>1</v>
      </c>
      <c r="J18" s="32" t="s">
        <v>106</v>
      </c>
      <c r="K18" s="33">
        <v>50664</v>
      </c>
      <c r="L18" s="51" t="s">
        <v>234</v>
      </c>
      <c r="M18" s="61" t="s">
        <v>246</v>
      </c>
      <c r="N18" s="34">
        <v>45342</v>
      </c>
      <c r="O18" s="35">
        <v>0.13100000000000001</v>
      </c>
      <c r="P18" s="35">
        <v>7.0000000000000001E-3</v>
      </c>
      <c r="Q18" s="35">
        <v>5.0000000000000001E-3</v>
      </c>
      <c r="R18" s="35">
        <v>0</v>
      </c>
      <c r="S18" s="35">
        <v>0</v>
      </c>
      <c r="T18" s="35">
        <v>0</v>
      </c>
      <c r="U18" s="35">
        <v>0</v>
      </c>
      <c r="V18" s="35">
        <v>7.0000000000000001E-3</v>
      </c>
      <c r="W18" s="35">
        <v>0</v>
      </c>
      <c r="X18" s="35">
        <v>2.1999999999999999E-2</v>
      </c>
      <c r="Y18" s="35">
        <v>2.3E-2</v>
      </c>
      <c r="Z18" s="35">
        <v>0</v>
      </c>
      <c r="AA18" s="35">
        <v>0</v>
      </c>
      <c r="AB18" s="35">
        <v>1.2999999999999999E-2</v>
      </c>
      <c r="AC18" s="35">
        <v>3.6999999999999998E-2</v>
      </c>
      <c r="AD18" s="35">
        <v>2.1999999999999999E-2</v>
      </c>
      <c r="AE18" s="35">
        <v>5.0000000000000001E-3</v>
      </c>
      <c r="AF18" s="35">
        <v>0</v>
      </c>
      <c r="AG18" s="35">
        <v>0</v>
      </c>
      <c r="AH18" s="35">
        <v>1E-3</v>
      </c>
      <c r="AI18" s="62">
        <v>0</v>
      </c>
    </row>
    <row r="19" spans="1:35" s="12" customFormat="1" ht="73.5" x14ac:dyDescent="0.35">
      <c r="A19" s="13" t="s">
        <v>131</v>
      </c>
      <c r="B19" s="39" t="s">
        <v>117</v>
      </c>
      <c r="C19" s="39">
        <v>74225</v>
      </c>
      <c r="D19" s="14" t="s">
        <v>116</v>
      </c>
      <c r="E19" s="1" t="s" vm="1">
        <v>115</v>
      </c>
      <c r="F19" s="16" t="s">
        <v>132</v>
      </c>
      <c r="G19" s="19" t="s">
        <v>127</v>
      </c>
      <c r="H19" s="1" t="s">
        <v>126</v>
      </c>
      <c r="I19" s="40">
        <v>1</v>
      </c>
      <c r="J19" s="17" t="s">
        <v>133</v>
      </c>
      <c r="K19" s="21">
        <v>13600</v>
      </c>
      <c r="L19" s="41" t="s">
        <v>234</v>
      </c>
      <c r="M19" s="42" t="s">
        <v>134</v>
      </c>
      <c r="N19" s="22">
        <v>44795</v>
      </c>
      <c r="O19" s="18">
        <v>0.1363</v>
      </c>
      <c r="P19" s="18">
        <v>4.0000000000000001E-3</v>
      </c>
      <c r="Q19" s="18">
        <v>3.0000000000000001E-3</v>
      </c>
      <c r="R19" s="18">
        <v>0</v>
      </c>
      <c r="S19" s="18">
        <v>0</v>
      </c>
      <c r="T19" s="18">
        <v>0</v>
      </c>
      <c r="U19" s="18">
        <v>0</v>
      </c>
      <c r="V19" s="18">
        <v>6.4000000000000003E-3</v>
      </c>
      <c r="W19" s="18">
        <v>0</v>
      </c>
      <c r="X19" s="18">
        <v>3.0000000000000001E-3</v>
      </c>
      <c r="Y19" s="18">
        <v>0</v>
      </c>
      <c r="Z19" s="18">
        <v>0</v>
      </c>
      <c r="AA19" s="18">
        <v>0</v>
      </c>
      <c r="AB19" s="18">
        <v>0.1245</v>
      </c>
      <c r="AC19" s="18">
        <v>1E-3</v>
      </c>
      <c r="AD19" s="18">
        <v>2E-3</v>
      </c>
      <c r="AE19" s="18">
        <v>0</v>
      </c>
      <c r="AF19" s="18">
        <v>0</v>
      </c>
      <c r="AG19" s="18">
        <v>0</v>
      </c>
      <c r="AH19" s="18">
        <v>0</v>
      </c>
      <c r="AI19" s="53">
        <v>0</v>
      </c>
    </row>
    <row r="20" spans="1:35" s="12" customFormat="1" ht="16" x14ac:dyDescent="0.35">
      <c r="A20" s="13" t="s">
        <v>247</v>
      </c>
      <c r="B20" s="39" t="s">
        <v>248</v>
      </c>
      <c r="C20" s="14">
        <v>15161</v>
      </c>
      <c r="D20" s="14" t="s">
        <v>249</v>
      </c>
      <c r="E20" s="15" t="s">
        <v>264</v>
      </c>
      <c r="F20" s="15" t="s">
        <v>250</v>
      </c>
      <c r="G20" s="15" t="s">
        <v>251</v>
      </c>
      <c r="H20" s="17" t="s">
        <v>252</v>
      </c>
      <c r="I20" s="17">
        <v>1</v>
      </c>
      <c r="J20" s="20" t="s">
        <v>253</v>
      </c>
      <c r="K20" s="21">
        <v>96</v>
      </c>
      <c r="L20" s="41" t="s">
        <v>46</v>
      </c>
      <c r="M20" s="65" t="s">
        <v>254</v>
      </c>
      <c r="N20" s="22">
        <v>45799</v>
      </c>
      <c r="O20" s="52">
        <v>0.16950000000000001</v>
      </c>
      <c r="P20" s="18">
        <v>1.2E-2</v>
      </c>
      <c r="Q20" s="18">
        <v>0.01</v>
      </c>
      <c r="R20" s="18">
        <v>0</v>
      </c>
      <c r="S20" s="18">
        <v>0</v>
      </c>
      <c r="T20" s="18">
        <v>0</v>
      </c>
      <c r="U20" s="18">
        <v>0</v>
      </c>
      <c r="V20" s="18">
        <v>8.0000000000000002E-3</v>
      </c>
      <c r="W20" s="18">
        <v>0</v>
      </c>
      <c r="X20" s="18">
        <v>1.4999999999999999E-2</v>
      </c>
      <c r="Y20" s="18">
        <v>6.3E-2</v>
      </c>
      <c r="Z20" s="18">
        <v>0</v>
      </c>
      <c r="AA20" s="18">
        <v>0</v>
      </c>
      <c r="AB20" s="18">
        <v>9.4999999999999998E-3</v>
      </c>
      <c r="AC20" s="18">
        <v>2.3E-2</v>
      </c>
      <c r="AD20" s="18">
        <v>1.7999999999999999E-2</v>
      </c>
      <c r="AE20" s="18">
        <v>1.0999999999999999E-2</v>
      </c>
      <c r="AF20" s="18">
        <v>0</v>
      </c>
      <c r="AG20" s="18">
        <v>0</v>
      </c>
      <c r="AH20" s="18">
        <v>0</v>
      </c>
      <c r="AI20" s="59">
        <v>0</v>
      </c>
    </row>
    <row r="21" spans="1:35" s="12" customFormat="1" ht="43.5" x14ac:dyDescent="0.35">
      <c r="A21" s="13" t="s">
        <v>54</v>
      </c>
      <c r="B21" s="14" t="s">
        <v>55</v>
      </c>
      <c r="C21" s="14" t="s">
        <v>191</v>
      </c>
      <c r="D21" s="14" t="s">
        <v>56</v>
      </c>
      <c r="E21" s="15" t="s">
        <v>57</v>
      </c>
      <c r="F21" s="16" t="s">
        <v>58</v>
      </c>
      <c r="G21" s="19" t="s">
        <v>59</v>
      </c>
      <c r="H21" s="23" t="s">
        <v>60</v>
      </c>
      <c r="I21" s="17">
        <v>1</v>
      </c>
      <c r="J21" s="23" t="s">
        <v>61</v>
      </c>
      <c r="K21" s="21">
        <v>1666</v>
      </c>
      <c r="L21" s="41" t="s">
        <v>62</v>
      </c>
      <c r="M21" s="60" t="s">
        <v>225</v>
      </c>
      <c r="N21" s="22">
        <v>44839</v>
      </c>
      <c r="O21" s="18">
        <v>0.17499999999999999</v>
      </c>
      <c r="P21" s="18">
        <v>6.2E-2</v>
      </c>
      <c r="Q21" s="18">
        <v>3.0000000000000001E-3</v>
      </c>
      <c r="R21" s="18">
        <v>0</v>
      </c>
      <c r="S21" s="18">
        <v>0</v>
      </c>
      <c r="T21" s="18">
        <v>0</v>
      </c>
      <c r="U21" s="18">
        <v>0</v>
      </c>
      <c r="V21" s="18">
        <v>0.01</v>
      </c>
      <c r="W21" s="18">
        <v>1.2999999999999999E-3</v>
      </c>
      <c r="X21" s="18">
        <v>2.5000000000000001E-2</v>
      </c>
      <c r="Y21" s="18">
        <v>2.2599999999999999E-2</v>
      </c>
      <c r="Z21" s="18">
        <v>6.7999999999999996E-3</v>
      </c>
      <c r="AA21" s="18">
        <v>0</v>
      </c>
      <c r="AB21" s="18">
        <v>5.7999999999999996E-3</v>
      </c>
      <c r="AC21" s="18">
        <v>5.4899999999999997E-2</v>
      </c>
      <c r="AD21" s="18">
        <v>2.8000000000000001E-2</v>
      </c>
      <c r="AE21" s="18">
        <v>1.5E-3</v>
      </c>
      <c r="AF21" s="18">
        <v>0</v>
      </c>
      <c r="AG21" s="18">
        <v>0</v>
      </c>
      <c r="AH21" s="18">
        <v>0</v>
      </c>
      <c r="AI21" s="59">
        <v>0</v>
      </c>
    </row>
    <row r="22" spans="1:35" s="92" customFormat="1" ht="32" x14ac:dyDescent="0.35">
      <c r="A22" s="79" t="s">
        <v>54</v>
      </c>
      <c r="B22" s="80" t="s">
        <v>265</v>
      </c>
      <c r="C22" s="80" t="s">
        <v>269</v>
      </c>
      <c r="D22" s="81" t="s">
        <v>266</v>
      </c>
      <c r="E22" s="82" t="s">
        <v>270</v>
      </c>
      <c r="F22" s="83" t="s">
        <v>266</v>
      </c>
      <c r="G22" s="84" t="s">
        <v>267</v>
      </c>
      <c r="H22" s="85" t="s">
        <v>268</v>
      </c>
      <c r="I22" s="85">
        <v>1</v>
      </c>
      <c r="J22" s="85" t="s">
        <v>271</v>
      </c>
      <c r="K22" s="86">
        <v>14</v>
      </c>
      <c r="L22" s="87" t="s">
        <v>62</v>
      </c>
      <c r="M22" s="88"/>
      <c r="N22" s="89">
        <v>45936</v>
      </c>
      <c r="O22" s="90">
        <v>1.2070000000000001</v>
      </c>
      <c r="P22" s="90">
        <v>7.0000000000000007E-2</v>
      </c>
      <c r="Q22" s="90">
        <v>2E-3</v>
      </c>
      <c r="R22" s="90">
        <v>0</v>
      </c>
      <c r="S22" s="90">
        <v>0</v>
      </c>
      <c r="T22" s="90">
        <v>0</v>
      </c>
      <c r="U22" s="90">
        <v>0</v>
      </c>
      <c r="V22" s="90">
        <v>4.7E-2</v>
      </c>
      <c r="W22" s="90">
        <v>0</v>
      </c>
      <c r="X22" s="90">
        <v>0.80300000000000005</v>
      </c>
      <c r="Y22" s="90">
        <v>0</v>
      </c>
      <c r="Z22" s="90">
        <v>8.9999999999999993E-3</v>
      </c>
      <c r="AA22" s="90">
        <v>0</v>
      </c>
      <c r="AB22" s="90">
        <v>0.02</v>
      </c>
      <c r="AC22" s="90">
        <v>0</v>
      </c>
      <c r="AD22" s="90">
        <v>0.25600000000000001</v>
      </c>
      <c r="AE22" s="90">
        <v>0</v>
      </c>
      <c r="AF22" s="90">
        <v>0</v>
      </c>
      <c r="AG22" s="90">
        <v>0</v>
      </c>
      <c r="AH22" s="90">
        <v>0</v>
      </c>
      <c r="AI22" s="91">
        <v>0</v>
      </c>
    </row>
    <row r="23" spans="1:35" s="57" customFormat="1" ht="116" x14ac:dyDescent="0.35">
      <c r="A23" s="13" t="s">
        <v>80</v>
      </c>
      <c r="B23" s="14" t="s">
        <v>91</v>
      </c>
      <c r="C23" s="14" t="s">
        <v>194</v>
      </c>
      <c r="D23" s="14" t="s">
        <v>92</v>
      </c>
      <c r="E23" s="15" t="s">
        <v>93</v>
      </c>
      <c r="F23" s="16" t="s">
        <v>94</v>
      </c>
      <c r="G23" s="24" t="s">
        <v>95</v>
      </c>
      <c r="H23" s="23" t="s">
        <v>96</v>
      </c>
      <c r="I23" s="25">
        <v>4</v>
      </c>
      <c r="J23" s="26" t="s">
        <v>97</v>
      </c>
      <c r="K23" s="21">
        <f>6338+2447+33445+20545</f>
        <v>62775</v>
      </c>
      <c r="L23" s="50" t="s">
        <v>62</v>
      </c>
      <c r="M23" s="67" t="s">
        <v>272</v>
      </c>
      <c r="N23" s="22">
        <v>44747</v>
      </c>
      <c r="O23" s="18">
        <v>0.16900000000000001</v>
      </c>
      <c r="P23" s="18">
        <v>1.54E-2</v>
      </c>
      <c r="Q23" s="18">
        <v>3.0999999999999999E-3</v>
      </c>
      <c r="R23" s="18">
        <v>0</v>
      </c>
      <c r="S23" s="18">
        <v>0</v>
      </c>
      <c r="T23" s="18">
        <v>0</v>
      </c>
      <c r="U23" s="18">
        <v>0</v>
      </c>
      <c r="V23" s="18">
        <v>1.9099999999999999E-2</v>
      </c>
      <c r="W23" s="18">
        <v>0</v>
      </c>
      <c r="X23" s="18">
        <v>7.0999999999999994E-2</v>
      </c>
      <c r="Y23" s="18">
        <v>9.9000000000000008E-3</v>
      </c>
      <c r="Z23" s="18">
        <v>3.3E-3</v>
      </c>
      <c r="AA23" s="18">
        <v>0</v>
      </c>
      <c r="AB23" s="18">
        <v>2.01E-2</v>
      </c>
      <c r="AC23" s="18">
        <v>7.0000000000000001E-3</v>
      </c>
      <c r="AD23" s="18">
        <v>4.2000000000000003E-2</v>
      </c>
      <c r="AE23" s="18">
        <v>1.5E-3</v>
      </c>
      <c r="AF23" s="18">
        <v>0</v>
      </c>
      <c r="AG23" s="18">
        <v>0</v>
      </c>
      <c r="AH23" s="18">
        <v>0</v>
      </c>
      <c r="AI23" s="59">
        <v>0</v>
      </c>
    </row>
  </sheetData>
  <mergeCells count="2">
    <mergeCell ref="A2:J2"/>
    <mergeCell ref="C1:I1"/>
  </mergeCells>
  <conditionalFormatting sqref="L11:L12 L9 L17:L23 L4:L5">
    <cfRule type="cellIs" dxfId="7" priority="12" operator="equal">
      <formula>"A confirmer"</formula>
    </cfRule>
    <cfRule type="cellIs" dxfId="6" priority="13" operator="equal">
      <formula>"Non conforme (en cours)"</formula>
    </cfRule>
  </conditionalFormatting>
  <conditionalFormatting sqref="L5:L23">
    <cfRule type="cellIs" dxfId="5" priority="26" operator="equal">
      <formula>$L$19</formula>
    </cfRule>
  </conditionalFormatting>
  <conditionalFormatting sqref="O5:O23">
    <cfRule type="cellIs" dxfId="4" priority="4" operator="between">
      <formula>0.1</formula>
      <formula>0.13</formula>
    </cfRule>
    <cfRule type="cellIs" dxfId="3" priority="5" operator="greaterThan">
      <formula>0.13</formula>
    </cfRule>
  </conditionalFormatting>
  <conditionalFormatting sqref="L22">
    <cfRule type="cellIs" dxfId="2" priority="1" operator="equal">
      <formula>"A confirmer"</formula>
    </cfRule>
    <cfRule type="cellIs" dxfId="1" priority="2" operator="equal">
      <formula>"Non conforme (en cours)"</formula>
    </cfRule>
  </conditionalFormatting>
  <conditionalFormatting sqref="L22">
    <cfRule type="cellIs" dxfId="0" priority="3" operator="equal">
      <formula>$P$20</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88CA-46A4-4820-839C-BF89D4766BFC}">
  <sheetPr codeName="Feuil8"/>
  <dimension ref="A2:K18"/>
  <sheetViews>
    <sheetView topLeftCell="A4" workbookViewId="0">
      <selection activeCell="D6" sqref="D6"/>
    </sheetView>
  </sheetViews>
  <sheetFormatPr baseColWidth="10" defaultColWidth="11.453125" defaultRowHeight="14.5" x14ac:dyDescent="0.35"/>
  <cols>
    <col min="2" max="2" width="24.81640625" customWidth="1"/>
    <col min="3" max="3" width="30.54296875" customWidth="1"/>
    <col min="4" max="5" width="23.1796875" customWidth="1"/>
    <col min="6" max="6" width="28.81640625" customWidth="1"/>
    <col min="7" max="7" width="25.453125" customWidth="1"/>
    <col min="8" max="8" width="28.1796875" customWidth="1"/>
    <col min="9" max="9" width="23.81640625" customWidth="1"/>
    <col min="10" max="10" width="29.81640625" customWidth="1"/>
  </cols>
  <sheetData>
    <row r="2" spans="1:11" x14ac:dyDescent="0.35">
      <c r="A2" t="s">
        <v>196</v>
      </c>
      <c r="B2" t="s">
        <v>35</v>
      </c>
      <c r="C2" t="s">
        <v>197</v>
      </c>
      <c r="D2" t="s">
        <v>11</v>
      </c>
      <c r="E2" t="s">
        <v>198</v>
      </c>
      <c r="F2" t="s">
        <v>199</v>
      </c>
      <c r="G2" t="s">
        <v>200</v>
      </c>
      <c r="H2" t="s">
        <v>36</v>
      </c>
      <c r="I2" t="s">
        <v>201</v>
      </c>
      <c r="J2" t="s">
        <v>37</v>
      </c>
      <c r="K2" t="s">
        <v>202</v>
      </c>
    </row>
    <row r="3" spans="1:11" x14ac:dyDescent="0.35">
      <c r="A3" t="s">
        <v>108</v>
      </c>
      <c r="B3" t="s">
        <v>49</v>
      </c>
      <c r="C3" t="s">
        <v>48</v>
      </c>
      <c r="D3" t="s">
        <v>62</v>
      </c>
      <c r="E3" t="s">
        <v>50</v>
      </c>
      <c r="F3" t="s">
        <v>129</v>
      </c>
      <c r="G3" t="s">
        <v>47</v>
      </c>
      <c r="H3" t="s">
        <v>47</v>
      </c>
      <c r="I3" t="s">
        <v>47</v>
      </c>
      <c r="J3" t="s">
        <v>98</v>
      </c>
      <c r="K3" t="s">
        <v>47</v>
      </c>
    </row>
    <row r="4" spans="1:11" x14ac:dyDescent="0.35">
      <c r="A4" t="s">
        <v>107</v>
      </c>
      <c r="B4" t="s">
        <v>135</v>
      </c>
      <c r="C4" t="s">
        <v>112</v>
      </c>
      <c r="D4" t="s">
        <v>46</v>
      </c>
      <c r="E4" t="s">
        <v>89</v>
      </c>
      <c r="F4" t="s">
        <v>89</v>
      </c>
      <c r="G4" t="s">
        <v>136</v>
      </c>
      <c r="H4" t="s">
        <v>52</v>
      </c>
      <c r="I4" t="s">
        <v>136</v>
      </c>
      <c r="J4" t="s">
        <v>204</v>
      </c>
      <c r="K4" t="s">
        <v>66</v>
      </c>
    </row>
    <row r="5" spans="1:11" x14ac:dyDescent="0.35">
      <c r="A5" t="s">
        <v>207</v>
      </c>
      <c r="B5" t="s">
        <v>208</v>
      </c>
      <c r="C5" t="s">
        <v>209</v>
      </c>
      <c r="D5" t="s">
        <v>234</v>
      </c>
      <c r="G5" t="s">
        <v>210</v>
      </c>
      <c r="H5" t="s">
        <v>69</v>
      </c>
      <c r="I5" t="s">
        <v>210</v>
      </c>
      <c r="J5" t="s">
        <v>211</v>
      </c>
      <c r="K5" t="s">
        <v>205</v>
      </c>
    </row>
    <row r="6" spans="1:11" x14ac:dyDescent="0.35">
      <c r="B6" t="s">
        <v>63</v>
      </c>
      <c r="C6" t="s">
        <v>214</v>
      </c>
      <c r="D6" t="s">
        <v>215</v>
      </c>
      <c r="G6" t="s">
        <v>51</v>
      </c>
      <c r="H6" t="s">
        <v>64</v>
      </c>
      <c r="I6" t="s">
        <v>51</v>
      </c>
      <c r="J6" t="s">
        <v>67</v>
      </c>
      <c r="K6" t="s">
        <v>212</v>
      </c>
    </row>
    <row r="7" spans="1:11" x14ac:dyDescent="0.35">
      <c r="B7" t="s">
        <v>173</v>
      </c>
      <c r="C7" t="s">
        <v>217</v>
      </c>
      <c r="G7" t="s">
        <v>65</v>
      </c>
      <c r="H7" t="s">
        <v>90</v>
      </c>
      <c r="I7" t="s">
        <v>65</v>
      </c>
      <c r="J7" t="s">
        <v>218</v>
      </c>
      <c r="K7" t="s">
        <v>68</v>
      </c>
    </row>
    <row r="8" spans="1:11" x14ac:dyDescent="0.35">
      <c r="B8" t="s">
        <v>219</v>
      </c>
      <c r="C8" t="s">
        <v>130</v>
      </c>
      <c r="G8" t="s">
        <v>215</v>
      </c>
      <c r="I8" t="s">
        <v>215</v>
      </c>
      <c r="J8" t="s">
        <v>220</v>
      </c>
    </row>
    <row r="9" spans="1:11" x14ac:dyDescent="0.35">
      <c r="B9" t="s">
        <v>221</v>
      </c>
      <c r="C9" t="s">
        <v>215</v>
      </c>
      <c r="J9" t="s">
        <v>215</v>
      </c>
    </row>
    <row r="10" spans="1:11" x14ac:dyDescent="0.35">
      <c r="B10" t="s">
        <v>79</v>
      </c>
      <c r="J10" t="s">
        <v>53</v>
      </c>
    </row>
    <row r="11" spans="1:11" x14ac:dyDescent="0.35">
      <c r="B11" t="s">
        <v>68</v>
      </c>
    </row>
    <row r="14" spans="1:11" x14ac:dyDescent="0.35">
      <c r="D14" t="s">
        <v>222</v>
      </c>
      <c r="E14" t="s">
        <v>203</v>
      </c>
    </row>
    <row r="15" spans="1:11" ht="29" x14ac:dyDescent="0.35">
      <c r="D15" t="s">
        <v>48</v>
      </c>
      <c r="E15" s="49" t="s">
        <v>128</v>
      </c>
    </row>
    <row r="16" spans="1:11" ht="29" x14ac:dyDescent="0.35">
      <c r="D16" t="s">
        <v>223</v>
      </c>
      <c r="E16" s="49" t="s">
        <v>206</v>
      </c>
    </row>
    <row r="17" spans="4:5" x14ac:dyDescent="0.35">
      <c r="D17" t="s">
        <v>224</v>
      </c>
      <c r="E17" t="s">
        <v>213</v>
      </c>
    </row>
    <row r="18" spans="4:5" x14ac:dyDescent="0.35">
      <c r="D18" t="s">
        <v>215</v>
      </c>
      <c r="E18"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suivi_situations_AEP</vt:lpstr>
      <vt:lpstr>champs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MARQUIS, Manuel (ARS-ARA)</dc:creator>
  <cp:lastModifiedBy>MARQUIS, Manuel (ARS-ARA)</cp:lastModifiedBy>
  <dcterms:created xsi:type="dcterms:W3CDTF">2025-06-03T10:12:28Z</dcterms:created>
  <dcterms:modified xsi:type="dcterms:W3CDTF">2025-11-14T17:12:27Z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2025-09-16T09:29:13Z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18b0adea-24e3-4da2-a642-92dd033d7fc2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