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xl/tables/table5.xml" ContentType="application/vnd.openxmlformats-officedocument.spreadsheetml.table+xml"/>
  <Override PartName="/xl/drawings/drawing8.xml" ContentType="application/vnd.openxmlformats-officedocument.drawing+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R:\MEDICO-SOCIAL\QUALITE_SECURITE_PERFORMANCE\SI_PERFORMANCE\TdB_Performance_ESMS\3-Suivi de campagne\1-2024_Campagne\3-Kit outils\"/>
    </mc:Choice>
  </mc:AlternateContent>
  <bookViews>
    <workbookView xWindow="0" yWindow="0" windowWidth="9990" windowHeight="4605" tabRatio="657" activeTab="5"/>
  </bookViews>
  <sheets>
    <sheet name="SOMMAIRE" sheetId="9" r:id="rId1"/>
    <sheet name="MODE EMPLOI" sheetId="10" r:id="rId2"/>
    <sheet name="Caract OG" sheetId="8" r:id="rId3"/>
    <sheet name="Caract ESMS" sheetId="1" r:id="rId4"/>
    <sheet name="Axe 1" sheetId="2" r:id="rId5"/>
    <sheet name="Axe 2" sheetId="3" r:id="rId6"/>
    <sheet name="Axe 3" sheetId="4" r:id="rId7"/>
    <sheet name="Axe 4" sheetId="5" r:id="rId8"/>
  </sheets>
  <definedNames>
    <definedName name="_xlnm._FilterDatabase" localSheetId="4" hidden="1">'Axe 1'!$A$3:$I$191</definedName>
    <definedName name="_xlnm._FilterDatabase" localSheetId="5" hidden="1">'Axe 2'!$A$3:$I$90</definedName>
    <definedName name="_xlnm._FilterDatabase" localSheetId="6" hidden="1">'Axe 3'!$A$3:$I$93</definedName>
    <definedName name="_xlnm._FilterDatabase" localSheetId="7" hidden="1">'Axe 4'!$A$3:$I$76</definedName>
    <definedName name="_xlnm._FilterDatabase" localSheetId="3" hidden="1">'Caract ESMS'!$A$3:$I$221</definedName>
    <definedName name="_xlnm._FilterDatabase" localSheetId="2" hidden="1">'Caract OG'!$A$3:$G$105</definedName>
    <definedName name="_xlnm.Print_Titles" localSheetId="4">'Axe 1'!$3:$3</definedName>
    <definedName name="_xlnm.Print_Titles" localSheetId="5">'Axe 2'!$3:$3</definedName>
    <definedName name="_xlnm.Print_Titles" localSheetId="6">'Axe 3'!$17:$17</definedName>
    <definedName name="_xlnm.Print_Titles" localSheetId="7">'Axe 4'!$3:$3</definedName>
    <definedName name="_xlnm.Print_Titles" localSheetId="3">'Caract ESMS'!$3:$3</definedName>
    <definedName name="_xlnm.Print_Titles" localSheetId="2">'Caract OG'!$3:$3</definedName>
    <definedName name="_xlnm.Print_Area" localSheetId="4">Tableau1[#All]</definedName>
    <definedName name="_xlnm.Print_Area" localSheetId="5">Tableau2[#All]</definedName>
    <definedName name="_xlnm.Print_Area" localSheetId="6">'Axe 3'!$B$17:$I$94</definedName>
    <definedName name="_xlnm.Print_Area" localSheetId="7">'Axe 4'!$A$3:$I$76</definedName>
    <definedName name="_xlnm.Print_Area" localSheetId="3">'Caract ESMS'!$A$1:$L$222</definedName>
    <definedName name="_xlnm.Print_Area" localSheetId="2">'Caract OG'!$A$1:$H$106</definedName>
    <definedName name="_xlnm.Print_Area" localSheetId="1">'MODE EMPLOI'!$A$1:$K$68</definedName>
    <definedName name="_xlnm.Print_Area" localSheetId="0">SOMMAIRE!$A$1:$I$27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1" l="1"/>
  <c r="J190" i="2"/>
  <c r="J189" i="2"/>
  <c r="J188" i="2"/>
  <c r="J187" i="2"/>
  <c r="J178" i="2"/>
  <c r="J175" i="2"/>
  <c r="J177" i="2"/>
  <c r="J176" i="2"/>
  <c r="J174" i="2"/>
  <c r="J173" i="2"/>
  <c r="K165" i="1"/>
  <c r="K167" i="1"/>
  <c r="K159" i="1"/>
  <c r="K157" i="1"/>
  <c r="K155" i="1"/>
  <c r="K15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9" i="1"/>
  <c r="K37" i="1"/>
  <c r="K199" i="1"/>
  <c r="K154" i="1"/>
  <c r="K156" i="1"/>
  <c r="K158" i="1"/>
  <c r="K18" i="1"/>
  <c r="K221" i="1"/>
  <c r="K217" i="1"/>
  <c r="K216" i="1"/>
  <c r="K215" i="1"/>
  <c r="K214" i="1"/>
  <c r="K213" i="1"/>
  <c r="K212" i="1"/>
  <c r="K211" i="1"/>
  <c r="K207" i="1"/>
  <c r="K206" i="1"/>
  <c r="K205" i="1"/>
  <c r="K204" i="1"/>
  <c r="K203" i="1"/>
  <c r="K202" i="1"/>
  <c r="K201" i="1"/>
  <c r="K198" i="1"/>
  <c r="K197" i="1"/>
  <c r="K196" i="1"/>
  <c r="K164" i="1"/>
  <c r="K163" i="1"/>
  <c r="K162" i="1"/>
  <c r="K161" i="1"/>
  <c r="K152" i="1"/>
  <c r="K151" i="1"/>
  <c r="K150" i="1"/>
  <c r="K149" i="1"/>
  <c r="K148" i="1"/>
  <c r="K147" i="1"/>
  <c r="K143" i="1"/>
  <c r="K142" i="1"/>
  <c r="K141" i="1"/>
  <c r="K140" i="1"/>
  <c r="K139" i="1"/>
  <c r="K135" i="1"/>
  <c r="K134" i="1"/>
  <c r="K133" i="1"/>
  <c r="K132" i="1"/>
  <c r="K131" i="1"/>
  <c r="K130" i="1"/>
  <c r="K129" i="1"/>
  <c r="K128" i="1"/>
  <c r="K127" i="1"/>
  <c r="K126" i="1"/>
  <c r="K125" i="1"/>
  <c r="K124" i="1"/>
  <c r="K123" i="1"/>
  <c r="K122" i="1"/>
  <c r="K121" i="1"/>
  <c r="K120" i="1"/>
  <c r="K119" i="1"/>
  <c r="K118" i="1"/>
  <c r="K117" i="1"/>
  <c r="K116" i="1"/>
  <c r="K115" i="1"/>
  <c r="K114" i="1"/>
  <c r="K113" i="1"/>
  <c r="K112" i="1"/>
  <c r="K108" i="1"/>
  <c r="K107" i="1"/>
  <c r="K106" i="1"/>
  <c r="K105" i="1"/>
  <c r="K104" i="1"/>
  <c r="K103" i="1"/>
  <c r="K102" i="1"/>
  <c r="K101" i="1"/>
  <c r="K100" i="1"/>
  <c r="K99" i="1"/>
  <c r="K98" i="1"/>
  <c r="K97" i="1"/>
  <c r="K96" i="1"/>
  <c r="K95" i="1"/>
  <c r="K94" i="1"/>
  <c r="K93" i="1"/>
  <c r="K92" i="1"/>
  <c r="K91" i="1"/>
  <c r="K90" i="1"/>
  <c r="K89" i="1"/>
  <c r="K88" i="1"/>
  <c r="K87" i="1"/>
  <c r="K86" i="1"/>
  <c r="K85" i="1"/>
  <c r="K81" i="1"/>
  <c r="K80" i="1"/>
  <c r="K79" i="1"/>
  <c r="K78" i="1"/>
  <c r="K77" i="1"/>
  <c r="K76" i="1"/>
  <c r="K75" i="1"/>
  <c r="K74" i="1"/>
  <c r="K73" i="1"/>
  <c r="K72" i="1"/>
  <c r="K71" i="1"/>
  <c r="K70" i="1"/>
  <c r="K69" i="1"/>
  <c r="K68" i="1"/>
  <c r="K67" i="1"/>
  <c r="K66" i="1"/>
  <c r="K65" i="1"/>
  <c r="K64" i="1"/>
  <c r="K62" i="1"/>
  <c r="K61" i="1"/>
  <c r="K60" i="1"/>
  <c r="K59" i="1"/>
  <c r="K58" i="1"/>
  <c r="K57" i="1"/>
  <c r="K56" i="1"/>
  <c r="K55" i="1"/>
  <c r="K54" i="1"/>
  <c r="K53" i="1"/>
  <c r="K52" i="1"/>
  <c r="K51" i="1"/>
  <c r="K50" i="1"/>
  <c r="K46" i="1"/>
  <c r="K45" i="1"/>
  <c r="K44" i="1"/>
  <c r="K43" i="1"/>
  <c r="K42" i="1"/>
  <c r="K41" i="1"/>
  <c r="K40" i="1"/>
  <c r="K39" i="1"/>
  <c r="K38" i="1"/>
  <c r="K28" i="1"/>
  <c r="K27" i="1"/>
  <c r="K26" i="1"/>
  <c r="K25" i="1"/>
  <c r="K24" i="1"/>
  <c r="K23" i="1"/>
  <c r="K15" i="1"/>
  <c r="K14" i="1"/>
  <c r="K11" i="1"/>
  <c r="K10" i="1"/>
  <c r="K9" i="1"/>
  <c r="K8" i="1"/>
  <c r="K7" i="1"/>
  <c r="K6" i="1"/>
  <c r="K17" i="1"/>
  <c r="J87" i="3"/>
  <c r="J86" i="3"/>
  <c r="J7" i="3"/>
  <c r="K200" i="1"/>
  <c r="K166" i="1"/>
  <c r="K160" i="1"/>
  <c r="J34" i="5" l="1"/>
  <c r="J35" i="5"/>
  <c r="J36" i="5"/>
  <c r="J37" i="5"/>
  <c r="J38" i="5"/>
  <c r="J17" i="5"/>
  <c r="J18" i="5"/>
  <c r="J44" i="2" l="1"/>
  <c r="J55" i="2"/>
  <c r="J54" i="2"/>
  <c r="J53" i="2"/>
  <c r="J52" i="2"/>
  <c r="J51" i="2"/>
  <c r="J50" i="2"/>
  <c r="J49" i="2"/>
  <c r="J48" i="2"/>
  <c r="J47" i="2"/>
  <c r="J46" i="2"/>
  <c r="J45" i="2"/>
  <c r="J43" i="2"/>
  <c r="J59" i="2"/>
  <c r="J58" i="2"/>
  <c r="J57" i="2"/>
  <c r="J56" i="2"/>
  <c r="J60" i="2"/>
  <c r="J61" i="2"/>
  <c r="J62" i="2"/>
  <c r="J63" i="2"/>
  <c r="J64" i="2"/>
  <c r="J65" i="2"/>
  <c r="J66" i="2"/>
  <c r="J67" i="2"/>
  <c r="J68" i="2"/>
  <c r="J69" i="2"/>
  <c r="J70" i="2"/>
  <c r="J71" i="2"/>
  <c r="J72" i="2"/>
  <c r="J73" i="2"/>
  <c r="J74" i="2"/>
  <c r="J75" i="2"/>
  <c r="J76" i="2"/>
  <c r="J77" i="2"/>
  <c r="J78" i="2"/>
  <c r="J79" i="2"/>
  <c r="J80" i="2"/>
  <c r="J153" i="2" l="1"/>
  <c r="J152" i="2"/>
  <c r="J151" i="2"/>
  <c r="J150" i="2"/>
  <c r="J149" i="2"/>
  <c r="J148" i="2"/>
  <c r="J147" i="2"/>
  <c r="J146" i="2"/>
  <c r="J145" i="2"/>
  <c r="J76" i="5" l="1"/>
  <c r="J74" i="5"/>
  <c r="J73" i="5"/>
  <c r="J72" i="5"/>
  <c r="J71" i="5"/>
  <c r="J69" i="5"/>
  <c r="J67" i="5"/>
  <c r="J63" i="5"/>
  <c r="J62" i="5"/>
  <c r="J61" i="5"/>
  <c r="J60" i="5"/>
  <c r="J59" i="5"/>
  <c r="J58" i="5"/>
  <c r="J57" i="5"/>
  <c r="J56" i="5"/>
  <c r="J55" i="5"/>
  <c r="J54" i="5"/>
  <c r="J52" i="5"/>
  <c r="J51" i="5"/>
  <c r="J50" i="5"/>
  <c r="J49" i="5"/>
  <c r="J48" i="5"/>
  <c r="J46" i="5"/>
  <c r="J45" i="5"/>
  <c r="J44" i="5"/>
  <c r="J43" i="5"/>
  <c r="J39" i="5"/>
  <c r="J33" i="5"/>
  <c r="J32" i="5"/>
  <c r="J31" i="5"/>
  <c r="J30" i="5"/>
  <c r="J28" i="5"/>
  <c r="J27" i="5"/>
  <c r="J26" i="5"/>
  <c r="J25" i="5"/>
  <c r="J24" i="5"/>
  <c r="J23" i="5"/>
  <c r="J22" i="5"/>
  <c r="J21" i="5"/>
  <c r="J19" i="5"/>
  <c r="J16" i="5"/>
  <c r="J14" i="5"/>
  <c r="J13" i="5"/>
  <c r="J12" i="5"/>
  <c r="J11" i="5"/>
  <c r="J9" i="5"/>
  <c r="J8" i="5"/>
  <c r="J7" i="5"/>
  <c r="J70" i="4"/>
  <c r="J69" i="4"/>
  <c r="J68" i="4"/>
  <c r="J67"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4" i="4"/>
  <c r="J13" i="4"/>
  <c r="J12" i="4"/>
  <c r="J11" i="4"/>
  <c r="J10" i="4"/>
  <c r="J9" i="4"/>
  <c r="J8" i="4"/>
  <c r="J7" i="4"/>
  <c r="J90"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3" i="3"/>
  <c r="J32" i="3"/>
  <c r="J31" i="3"/>
  <c r="J30" i="3"/>
  <c r="J29" i="3"/>
  <c r="J28" i="3"/>
  <c r="J27" i="3"/>
  <c r="J26" i="3"/>
  <c r="J25" i="3"/>
  <c r="J24" i="3"/>
  <c r="J23" i="3"/>
  <c r="J18" i="3"/>
  <c r="J17" i="3"/>
  <c r="J16" i="3"/>
  <c r="J15" i="3"/>
  <c r="J14" i="3"/>
  <c r="J13" i="3"/>
  <c r="J12" i="3"/>
  <c r="J11" i="3"/>
  <c r="J10" i="3"/>
  <c r="J9" i="3"/>
  <c r="J8" i="3"/>
  <c r="J182" i="2"/>
  <c r="J181" i="2"/>
  <c r="J180" i="2"/>
  <c r="J179" i="2"/>
  <c r="J172" i="2"/>
  <c r="J171" i="2"/>
  <c r="J170" i="2"/>
  <c r="J163" i="2"/>
  <c r="J162" i="2"/>
  <c r="J157" i="2"/>
  <c r="J156" i="2"/>
  <c r="J155" i="2"/>
  <c r="J141" i="2"/>
  <c r="J140" i="2"/>
  <c r="J139" i="2"/>
  <c r="J134" i="2"/>
  <c r="J133" i="2"/>
  <c r="J132" i="2"/>
  <c r="J131" i="2"/>
  <c r="J130" i="2"/>
  <c r="J129" i="2"/>
  <c r="J128" i="2"/>
  <c r="J127" i="2"/>
  <c r="J126" i="2"/>
  <c r="J125" i="2"/>
  <c r="J124" i="2"/>
  <c r="J123" i="2"/>
  <c r="J122" i="2"/>
  <c r="J121" i="2"/>
  <c r="J120" i="2"/>
  <c r="J119" i="2"/>
  <c r="J95" i="2"/>
  <c r="J94" i="2"/>
  <c r="J93" i="2"/>
  <c r="J92" i="2"/>
  <c r="J91" i="2"/>
  <c r="J90" i="2"/>
  <c r="J89" i="2"/>
  <c r="J88" i="2"/>
  <c r="J87" i="2"/>
  <c r="J86" i="2"/>
  <c r="J85" i="2"/>
  <c r="J84" i="2"/>
  <c r="J83" i="2"/>
  <c r="J82" i="2"/>
  <c r="J81" i="2"/>
  <c r="J35" i="2"/>
  <c r="J37" i="2"/>
  <c r="J38" i="2"/>
  <c r="J39" i="2"/>
  <c r="J40" i="2"/>
  <c r="J41" i="2"/>
  <c r="J42" i="2"/>
  <c r="J36" i="2"/>
  <c r="J34" i="2"/>
  <c r="J33" i="2"/>
  <c r="J32" i="2"/>
  <c r="J31" i="2"/>
  <c r="J30" i="2"/>
  <c r="J29" i="2"/>
  <c r="J28" i="2"/>
  <c r="J27" i="2"/>
  <c r="J26" i="2"/>
  <c r="J25" i="2"/>
  <c r="J24" i="2"/>
  <c r="J23" i="2"/>
  <c r="J22" i="2"/>
  <c r="J21" i="2"/>
  <c r="J20" i="2"/>
  <c r="J19" i="2"/>
  <c r="J18" i="2"/>
  <c r="J17" i="2"/>
  <c r="J16" i="2"/>
  <c r="J15" i="2"/>
  <c r="J14" i="2"/>
  <c r="J13" i="2"/>
  <c r="J12" i="2"/>
  <c r="J11" i="2"/>
  <c r="J9" i="2"/>
  <c r="J8" i="2"/>
  <c r="J7" i="2"/>
  <c r="J96" i="2" l="1"/>
  <c r="J97" i="2"/>
  <c r="J98" i="2"/>
  <c r="J103" i="2"/>
  <c r="J104" i="2"/>
  <c r="J105" i="2"/>
  <c r="J106" i="2"/>
  <c r="J107" i="2"/>
  <c r="J108" i="2"/>
  <c r="J109" i="2"/>
  <c r="J110" i="2"/>
  <c r="J111" i="2"/>
  <c r="J112" i="2"/>
  <c r="J113" i="2"/>
  <c r="J114" i="2"/>
  <c r="J142" i="2"/>
  <c r="J143" i="2"/>
  <c r="J144" i="2"/>
  <c r="J158" i="2"/>
  <c r="J159" i="2"/>
  <c r="J160" i="2"/>
  <c r="K49" i="1" l="1"/>
  <c r="K48" i="1"/>
  <c r="K47" i="1"/>
  <c r="K33" i="1"/>
  <c r="K32" i="1"/>
  <c r="K31" i="1"/>
  <c r="K30" i="1"/>
  <c r="K29" i="1"/>
  <c r="K13" i="1"/>
  <c r="K12" i="1"/>
  <c r="J92" i="4"/>
  <c r="J91" i="4"/>
  <c r="J90" i="4"/>
  <c r="J89" i="4"/>
  <c r="J88" i="4"/>
  <c r="J87" i="4"/>
  <c r="J86" i="4"/>
  <c r="J85" i="4"/>
  <c r="J84" i="4"/>
  <c r="J83" i="4"/>
  <c r="J82" i="4"/>
  <c r="J81" i="4"/>
  <c r="J80" i="4"/>
  <c r="J79" i="4"/>
  <c r="J78" i="4"/>
  <c r="J77" i="4"/>
  <c r="J76" i="4"/>
  <c r="J75" i="4"/>
  <c r="J186" i="2"/>
  <c r="J185" i="2"/>
  <c r="J184" i="2"/>
  <c r="J183" i="2"/>
  <c r="K63" i="1"/>
</calcChain>
</file>

<file path=xl/sharedStrings.xml><?xml version="1.0" encoding="utf-8"?>
<sst xmlns="http://schemas.openxmlformats.org/spreadsheetml/2006/main" count="3461" uniqueCount="1202">
  <si>
    <t>Réponses associées</t>
  </si>
  <si>
    <t>Atypies</t>
  </si>
  <si>
    <t>Données de caractérisation ESMS</t>
  </si>
  <si>
    <t>Identification de l'ESMS</t>
  </si>
  <si>
    <t>Discipline</t>
  </si>
  <si>
    <t>Mode de fonctionnement</t>
  </si>
  <si>
    <t>Clientèle</t>
  </si>
  <si>
    <t xml:space="preserve">Date de délivrance </t>
  </si>
  <si>
    <t>Sources de financement</t>
  </si>
  <si>
    <t>- Etat
- Assurance maladie
- CD</t>
  </si>
  <si>
    <t>Indiquez les acteurs qui financent votre ESMS.</t>
  </si>
  <si>
    <t xml:space="preserve">- M21
- M22
- M22 bis
- Plan comptable général
- Autre </t>
  </si>
  <si>
    <t>Nomenclature comptable applicable</t>
  </si>
  <si>
    <t>Précisez la nomenclature comptable à laquelle votre établissement / service est soumis.</t>
  </si>
  <si>
    <t>Option tarifaire</t>
  </si>
  <si>
    <t>Modalités de tarification</t>
  </si>
  <si>
    <t>Date de délivrance de l'autorisation liée à l'activité principale</t>
  </si>
  <si>
    <t>Date d'ouverture de la structure</t>
  </si>
  <si>
    <t>tarif global
tarif partiel</t>
  </si>
  <si>
    <t>Indiquez  l'option tarifaire de votre établissement.</t>
  </si>
  <si>
    <t>EHPAD</t>
  </si>
  <si>
    <t>GMPs - 
- avec PUI
- sans PUI
Hors GMPs - 
- avec PUI
- sans PUI</t>
  </si>
  <si>
    <t>Veuillez préciser la date de délivrance de l'autorisation de l'activité principale</t>
  </si>
  <si>
    <t>EHPAD + SSIAD + SPASAD</t>
  </si>
  <si>
    <t>Contractualisation</t>
  </si>
  <si>
    <t>Date d'entrée en vigueur du CPOM</t>
  </si>
  <si>
    <t>Date d'échéance du CPOM</t>
  </si>
  <si>
    <t>Partenaires signataires du CPOM</t>
  </si>
  <si>
    <t xml:space="preserve">Date de signature du dernier avenant (si avenant) </t>
  </si>
  <si>
    <t>Date d'échéance du dernier avenant (si avenant)</t>
  </si>
  <si>
    <t>Signature d'une convention tripartite (ESMS, ARS et CD)</t>
  </si>
  <si>
    <t>Date de signature de la convention tripartite</t>
  </si>
  <si>
    <t>- OUI
- NON
- NON CONCERNE</t>
  </si>
  <si>
    <t>Condition</t>
  </si>
  <si>
    <t>Veuillez indiquer si vous disposez d'un CPOM en vigueur.</t>
  </si>
  <si>
    <t>si q14 = OUI</t>
  </si>
  <si>
    <t>- ARS 
- CD
- DGCS</t>
  </si>
  <si>
    <t>Indiquez les partenaires ayant signé le CPOM de votre ESMS.</t>
  </si>
  <si>
    <t>Si votre établissement est signataire d'un avenant à la convention tripartite ou au CPOM, indiquez la date de signature du dernier avenant</t>
  </si>
  <si>
    <t>Si votre établissement est signataire d'un avenant à la convention tripartite ou au CPOM, indiquez la date d'échéance de cet avenant</t>
  </si>
  <si>
    <t>- OUI
- NON</t>
  </si>
  <si>
    <t>si q18 = OUI</t>
  </si>
  <si>
    <t>Veuillez indiquer si vous disposez d'une convention tripartite en vigueur.</t>
  </si>
  <si>
    <t>Date d'échéance de la convention tripartite</t>
  </si>
  <si>
    <t>Fonctionnement</t>
  </si>
  <si>
    <t xml:space="preserve">Nombre de lits et places en accueil ou hébergement permanent </t>
  </si>
  <si>
    <t>Nombre de lits et places en accueil/hébergement temporaire</t>
  </si>
  <si>
    <t>min: 0 max: 500</t>
  </si>
  <si>
    <t>Nombre de places en accueil de jour</t>
  </si>
  <si>
    <t xml:space="preserve">Nombre de  places habilitées à l'aide sociale </t>
  </si>
  <si>
    <t>Nombre de  places habilitées à l'aide sociale départementale à l'hébergement</t>
  </si>
  <si>
    <t>Nombre de séances/actes financés sur l'année</t>
  </si>
  <si>
    <t xml:space="preserve">Nombre de jours d'ouverture dans l'année de chacun des différents modes de prise en charge ou d’accueil (en jours calendaires) </t>
  </si>
  <si>
    <t>min: 0 max: 100</t>
  </si>
  <si>
    <t>min: 10 max: 30000</t>
  </si>
  <si>
    <t>Unité 1</t>
  </si>
  <si>
    <t>Unité  2</t>
  </si>
  <si>
    <t>Unité 3</t>
  </si>
  <si>
    <t>Indiquez la nature de l'activité de l'unité</t>
  </si>
  <si>
    <t>Indiquez le nombre de jours où l'unité est ouverte dans l'année.
En nombre de jours calendaires.</t>
  </si>
  <si>
    <t>Si selection d'un mode de prise en charge ou d'accueil à q839</t>
  </si>
  <si>
    <t>Si selection d'un mode de prise en charge ou d'accueil à q923</t>
  </si>
  <si>
    <t>Si selection d'un mode de prise en charge ou d'accueil à q924</t>
  </si>
  <si>
    <t>Unité 4</t>
  </si>
  <si>
    <t>Modalités d'organisation de l'hébergement temporaire et/ou de l'accueil de jour</t>
  </si>
  <si>
    <t>Outils Loi 2002-2</t>
  </si>
  <si>
    <t>- Accueil de jour semaine
- Accueil de nuit semaine 
- Accueil de jour week-end
- Accueil de nuit week-end
- Non concerné</t>
  </si>
  <si>
    <t>Précisez les modalités d'organisation de votre hébergement temporaire et/ou de votre accueil de jour</t>
  </si>
  <si>
    <t>si q60 = OUI</t>
  </si>
  <si>
    <t>Qualité et gestion des risques</t>
  </si>
  <si>
    <t xml:space="preserve">Critères d'admission: Les critères d'admission dans l'établissement ou le service sont formalisés dans le projet d'établissement ou de service </t>
  </si>
  <si>
    <t>Formalisation de la démarche de gestion des risques et de lutte contre la maltraitance</t>
  </si>
  <si>
    <t>Démarche de certification complémentaire</t>
  </si>
  <si>
    <t xml:space="preserve">Si démarche de certification complémentaire, selon quel référentiel? </t>
  </si>
  <si>
    <t>Si démarche de certification, à quelle date a-t-elle été obtenue ?</t>
  </si>
  <si>
    <t>Si démarche de certification, sur quelles fonctions ?</t>
  </si>
  <si>
    <t xml:space="preserve">Veuillez préciser le référentiel de certification utilisé </t>
  </si>
  <si>
    <t>Veuillez préciser la date de délivrance de cette certification</t>
  </si>
  <si>
    <t>- Définir la stratégie (objectifs, politique, projets des ESMS,…)
- Gérer les ressources budgétaires
- Gérer les ressources comptables et financières
- Gérer la paye
- Gérer les ressources humaines
- Gérer la formation
- Gérer le système d'information
- Gérer la politique de communication
- Gérer la politique qualité / gestion des risques
- Gérer le patrimoine
- Gérer les contrats et les marchés publics
- Animer/ soutenir les équipes</t>
  </si>
  <si>
    <t>-  Gérer l’admission et l’accueil des personnes
- Assurer une coordination pluridisciplinaire de l’accompagnement
- Assurer la communication vis-à-vis de la famille de la personne accompagnée
- Organiser la sortie / la fin de l'accompagnement de la personne</t>
  </si>
  <si>
    <t>- Gérer la blanchisserie / lingerie
- Gérer la restauration
- Gérer les transports
- Gérer le nettoyage / les déchets
- Gérer les approvisionnements / les stocks
- Gérer la maintenance
- Gérer l’entretien (intérieur / extérieur)
- Gérer la logistique</t>
  </si>
  <si>
    <t>Le cas échéant, veuillez préciser les fonctions ayant fait l'objet de certification.</t>
  </si>
  <si>
    <t xml:space="preserve">Prestations directes délivrées par l'ESMS : prestations de soins et d'accompagnement </t>
  </si>
  <si>
    <t xml:space="preserve">Prestations de soins, de maintien et de développement des capacités fonctionnellles </t>
  </si>
  <si>
    <t xml:space="preserve">Soins somatiques et psychiques </t>
  </si>
  <si>
    <t xml:space="preserve">-ESMS n'est pas concerné
-ESMS n'a pas réalisé en N-1
-ESMS a réalisé en N-1 de manière régulière 
-ESMS a réalisé en N-1 de manière exceptionnelle/ponctuelle </t>
  </si>
  <si>
    <t xml:space="preserve">-En interne à l'ESMS 
- De manière externalisée 
- De manière mutualisée  dans le cadre d'une coopération formalisée (convention,  GIP, GIE, GCS, GCSMS, GHT…)
- De manière mutualisée en interne à l'OG </t>
  </si>
  <si>
    <t>Si q927 =  "A réalisé en n-1"</t>
  </si>
  <si>
    <t xml:space="preserve">Rééducation et réadaptation fonctionnelle </t>
  </si>
  <si>
    <t>Si q929 =  "A réalisé en n-1"</t>
  </si>
  <si>
    <t>Prestations en matière d'autonomie</t>
  </si>
  <si>
    <t>Si q931 =  "A réalisé en n-1"</t>
  </si>
  <si>
    <t xml:space="preserve">Prestations pour la participation sociale </t>
  </si>
  <si>
    <t>Accompagnements pour exercer ses droits</t>
  </si>
  <si>
    <t>Si q933 =  "A réalisé en n-1"</t>
  </si>
  <si>
    <t xml:space="preserve">Accompagnements au logement </t>
  </si>
  <si>
    <t>Si q935 =  "A réalisé en n-1"</t>
  </si>
  <si>
    <t xml:space="preserve">Accompagnements pour exercer ses rôles sociaux </t>
  </si>
  <si>
    <t>Si q937 =  "A réalisé en n-1"</t>
  </si>
  <si>
    <t xml:space="preserve">Accompagnements pour participer à la vie sociale </t>
  </si>
  <si>
    <t>Si q939 =  "A réalisé en n-1"</t>
  </si>
  <si>
    <t xml:space="preserve">Accompagnement en matière de ressources et d'autogestion </t>
  </si>
  <si>
    <t xml:space="preserve">Les prestations sont réalisées </t>
  </si>
  <si>
    <t xml:space="preserve">-De manière diurne exclusivement 
-De manière nocturne exclusivement 
-De manière diurne et nocturne </t>
  </si>
  <si>
    <t xml:space="preserve">Prestations indirectes délivrées par l'ESMS: pilotage et fonctions support </t>
  </si>
  <si>
    <t>Si q941 =  "A réalisé en n-1"</t>
  </si>
  <si>
    <t xml:space="preserve">Fonctions gérer, manager, coopérer </t>
  </si>
  <si>
    <t>Gestion des ressources humaines</t>
  </si>
  <si>
    <t xml:space="preserve">Information et communication </t>
  </si>
  <si>
    <t xml:space="preserve">Qualité et sécurité </t>
  </si>
  <si>
    <t xml:space="preserve">-ESMS pas concerné
-ESMS n'a pas réalisé en N-1
-ESMS a réalisé en N-1 de manière régulière 
-ESMS a réalisé en N-1 de manière exceptionnelle/ponctuelle </t>
  </si>
  <si>
    <t>Si q944 =  "A réalisé en n-1"</t>
  </si>
  <si>
    <t>Si q946 =  "A réalisé en n-1"</t>
  </si>
  <si>
    <t>Si q948 =  "A réalisé en n-1"</t>
  </si>
  <si>
    <t>Si q950 =  "A réalisé en n-1"</t>
  </si>
  <si>
    <t>Relations avec le territoire</t>
  </si>
  <si>
    <t>Si q952 =  "A réalisé en n-1"</t>
  </si>
  <si>
    <t>Transports liés à gérer, manager, coopérer</t>
  </si>
  <si>
    <t>Si q1024 =  "A réalisé en n-1"</t>
  </si>
  <si>
    <t>Fonctions logistiques</t>
  </si>
  <si>
    <t xml:space="preserve">Fournir des repas </t>
  </si>
  <si>
    <t>Si q954 =  "A réalisé en n-1"</t>
  </si>
  <si>
    <t xml:space="preserve">Entretenir le linge </t>
  </si>
  <si>
    <t>Si q956 =  "A réalisé en n-1"</t>
  </si>
  <si>
    <t xml:space="preserve">Transports liés au projet individuel </t>
  </si>
  <si>
    <t>Si q958 =  "A réalisé en n-1"</t>
  </si>
  <si>
    <t>Si q1026 =  "A réalisé en n-1"</t>
  </si>
  <si>
    <t>Transports des biens et matériels liés à la restauration et à l'entretien du linge</t>
  </si>
  <si>
    <t>Ressources humaines</t>
  </si>
  <si>
    <t xml:space="preserve">Ressources matérielles </t>
  </si>
  <si>
    <t>Démarche formalisée de gestion prévisionnelle des métiers et des compétences</t>
  </si>
  <si>
    <t>Organisation comprenant un pool de remplacement</t>
  </si>
  <si>
    <t>- OUI
- NON
- EN COURS</t>
  </si>
  <si>
    <t>Votre établissement / service s'inscrit-il dans une démarche de gestion prévisionnelle des métiers et des compétences ?
Veuillez répondre "oui" si votre établissement a engagé les actions suivantes :
- Démarche d’évaluation mise en œuvre (entretien annuel avec fixation d’objectifs et recueil des besoins de formation)
- Fiches de postes formalisées
- Outils de suivi des effectifs élaborés (tableaux de bord de suivi et pyramide des âges par catégorie professionnelle)
- Démarche GPEC formalisée (inscrite dans le projet d’établissement, le projet social ou un document spécifique).
- Plan de formation annuel formalisé</t>
  </si>
  <si>
    <t>Indiquez si votre établissement / service a constitué une équipe de remplacement en cas d'absence des titulaires (congés maladie, RTT, repos compensateurs,…)</t>
  </si>
  <si>
    <t>Fonction publique / convention collective</t>
  </si>
  <si>
    <t>Précisez la fonction publique / convention collective la plus représentée au sein de votre ESMS</t>
  </si>
  <si>
    <t xml:space="preserve">Nature du diplôme du directeur </t>
  </si>
  <si>
    <t>Veuillez indiquer la nature du diplôme le plus élevé obtenu par le directeur de votre ESMS.</t>
  </si>
  <si>
    <t>Etablissement mono-site</t>
  </si>
  <si>
    <t>Indiquez si votre ESMS est implanté sur un seul et même site géographique</t>
  </si>
  <si>
    <t>Etablissement mono-bâtiment</t>
  </si>
  <si>
    <t>Indiquez si votre ESMS est composé d'un seul et même bâtiment</t>
  </si>
  <si>
    <t>Nature du droit d'occupation du ou des bâtiment(s)</t>
  </si>
  <si>
    <t>Si tous vos ESMS ne sont pas soumis au même statut en matière de droit d'occupation, répondez en ne considérant que le bâtiment qui accueille la part la plus importante de votre activité</t>
  </si>
  <si>
    <t>Superficie des locaux en m2</t>
  </si>
  <si>
    <t>Veuillez préciser la surface hors œuvre nette (SHON) de vos locaux (surface réservée/propre à votre établissement et surface partagé).</t>
  </si>
  <si>
    <t>Superficie des terrains hors emprise foncière en m2</t>
  </si>
  <si>
    <t>Veuillez préciser, en m2, la superficie de vos terrains hors emprise foncière. L'emprise foncière correspond à la surface au sol de l'ensemble des bâtiments.</t>
  </si>
  <si>
    <t>min:0 max:&lt;= Nombre de lits et places installés au 31/12 en hebergement temporaire et permanent  (Q25 + Q28)</t>
  </si>
  <si>
    <t>Organisation des transports</t>
  </si>
  <si>
    <t>- EN INTERNE 
- EN EXTERNE
- MIXTE</t>
  </si>
  <si>
    <t>Indiquez le nombre de véhicules adaptés dont dispose votre ESMS</t>
  </si>
  <si>
    <t>Si q89 = "EN INTERNE" ou "MIXTE"</t>
  </si>
  <si>
    <t>Accessibilité au transport collectif</t>
  </si>
  <si>
    <t>Veuillez indiquer si votre ESMS est desservi par un transport en commun.</t>
  </si>
  <si>
    <t>Plateau technique / Equipement en propre</t>
  </si>
  <si>
    <t>Veuillez préciser l'équipement dont dispose votre ESMS.</t>
  </si>
  <si>
    <t>Partenariats, conventions et coopérations</t>
  </si>
  <si>
    <t>Signature de la convention Plan Bleu</t>
  </si>
  <si>
    <t>Votre ESMS a-t-il conclu une ou plusieurs convention(s) plan bleu avec un établissement sanitaire ?</t>
  </si>
  <si>
    <t>Précisez la raison sociale de vos partenaires à la convention plan bleu (= la dénomination des partenaires) .</t>
  </si>
  <si>
    <t>Si q105 = OUI</t>
  </si>
  <si>
    <t>Votre ESMS a-t-il conclu un ou plusieurs partenariat(s) avec des réseaux de santé ?</t>
  </si>
  <si>
    <t xml:space="preserve">Conventions avec des équipes mobiles </t>
  </si>
  <si>
    <t>- EQUIPE MOBILE DE SOINS PALLIATIFS
- EQUIPE MOBILE GERIATRIQUE
- EQUIPE MOBILE PSYCHO-GERIATRIQUE
- EQUIPE DE SECTEUR PSYCHIATRIQUE
- AUCUNE</t>
  </si>
  <si>
    <t>Indiquez si votre ESMS a conclu des conventions avec des équipes mobiles.</t>
  </si>
  <si>
    <t xml:space="preserve">Coopération inter-établissements </t>
  </si>
  <si>
    <t>Précisez les modes de coopération dans lesquels ESMS est intégré.</t>
  </si>
  <si>
    <t>Convention avec l'éducation nationale</t>
  </si>
  <si>
    <t>Démarche d'évaluation interne et d'évaluation externe au sein de l'ESMS</t>
  </si>
  <si>
    <t>Commentaires et remarques</t>
  </si>
  <si>
    <t>Mission d'appui-ressource sur le territoire</t>
  </si>
  <si>
    <t>-OUI
-NON</t>
  </si>
  <si>
    <t>-Expertise -conseil et mise à disposition de temps de personnel auprès d'autres structures médico-sociales, équipe-relai handicap rare, structures de droit commun et autres organismes
-Participation à la formation de professionnels (formations qualifiantes) hors participation à des jury d'examens 
-Actions de sensibilisation auprès des professionnels ou tout public
-Mise à disposition /prêts de matériel spécifique
-Autres</t>
  </si>
  <si>
    <t>Si q962 = OUI</t>
  </si>
  <si>
    <t>Si q963 = "AUTRES"</t>
  </si>
  <si>
    <t>Renseignez ici les principaux commentaires et remarques sur les données renseignées dans cette page.</t>
  </si>
  <si>
    <t>Axe n°1 - Prestations de soins et d’accompagnement pour les personnes</t>
  </si>
  <si>
    <t>Les profils des personnes accompagnées correspondent-ils aux missions de l'ESMS ?</t>
  </si>
  <si>
    <t>Niveau 1 : Dialogue</t>
  </si>
  <si>
    <t>x</t>
  </si>
  <si>
    <t>0-100</t>
  </si>
  <si>
    <t>Nombre total de personnes accompagnées sur l’année</t>
  </si>
  <si>
    <t>max 30</t>
  </si>
  <si>
    <t xml:space="preserve"> Niveau 2 : Clés d'analyse</t>
  </si>
  <si>
    <t>min 0</t>
  </si>
  <si>
    <t>Nombre de personnes GIR 1 (correspondant au dernier GMP connu)</t>
  </si>
  <si>
    <t>Nombre de personnes GIR 2 (correspondant au dernier GMP connu)</t>
  </si>
  <si>
    <t>Nombre de personnes GIR 3 (correspondant au dernier GMP connu)</t>
  </si>
  <si>
    <t>Nombre de personnes GIR 4 (correspondant au dernier GMP connu)</t>
  </si>
  <si>
    <t>Nombre de personnes GIR 5 (correspondant au dernier GMP connu)</t>
  </si>
  <si>
    <t>Nombre de personnes GIR 6 (correspondant au dernier GMP connu)</t>
  </si>
  <si>
    <t>Déficiences intellectuelles</t>
  </si>
  <si>
    <t>Autisme et autres TED</t>
  </si>
  <si>
    <t>Troubles du langage et des apprentissages</t>
  </si>
  <si>
    <t>Déficiences auditives</t>
  </si>
  <si>
    <t>Déficiences motrices</t>
  </si>
  <si>
    <t>Cérébro-lésions</t>
  </si>
  <si>
    <t>Polyhandicap</t>
  </si>
  <si>
    <t>Diagnostics en cours</t>
  </si>
  <si>
    <t>Autres types de déficiences</t>
  </si>
  <si>
    <t>Nombre de personnes présentant une déficience intellectuelle à titre principal</t>
  </si>
  <si>
    <t>Nombre de personnes présentant une déficience intellectuelle à titre associé</t>
  </si>
  <si>
    <t>Nombre de personnes atteintes d'autisme et d'autres TED à titre principal</t>
  </si>
  <si>
    <t>Nombre de personnes atteintes d'autisme et d'autres TED à titre associé</t>
  </si>
  <si>
    <t>Troubles psychiques</t>
  </si>
  <si>
    <t>Nombre de personnes présentant des troubles psychiques à titre principal</t>
  </si>
  <si>
    <t>Nombre de personnes présentant des troubles psychiques à titre associé</t>
  </si>
  <si>
    <t>Nombre de personnes présentant des troubles du langage et des apprentissages à titre principal</t>
  </si>
  <si>
    <t>Nombre de personnes présentant des troubles du langage et des apprentissages à titre associé</t>
  </si>
  <si>
    <t>Nombre de personnes présentant des déficiences auditives à titre principal</t>
  </si>
  <si>
    <t>Nombre de personnes présentant des déficiences auditives à titre associé</t>
  </si>
  <si>
    <t>Déficiences visuelles</t>
  </si>
  <si>
    <t>Nombre de personnes présentant des déficiences visuelles à titre principal</t>
  </si>
  <si>
    <t>Nombre de personnes présentant des déficiences visuelles à titre associé</t>
  </si>
  <si>
    <t>Nombre de personnes présentant des déficiences motrices à titre principal</t>
  </si>
  <si>
    <t>Nombre de personnes présentant des déficiences motrices à titre associé</t>
  </si>
  <si>
    <t>Nombre de personnes cérébro-lésées à titre principal</t>
  </si>
  <si>
    <t>Nombre de personnes cérébro-lésées à titre associé</t>
  </si>
  <si>
    <t>Nombre de personnes polyhandicapées</t>
  </si>
  <si>
    <t>Nombre de personnes en cours de diagnostic</t>
  </si>
  <si>
    <t>Nombre de personnes présentant d'autres types des déficiences à titre principal</t>
  </si>
  <si>
    <t>Nombre de personnes présentant d'autres types des déficiences à titre associé</t>
  </si>
  <si>
    <t>Dont Nombre de personnes bénéficiant d’une Mesure d'Accompagnement Social Personnalisé</t>
  </si>
  <si>
    <t xml:space="preserve">Dont Nombre de personnes bénéficiant d’une Mesure d'Accompagnement Judiciaire </t>
  </si>
  <si>
    <t>Dont Nombre de personnes bénéficiant d’une sauvegarde de justice</t>
  </si>
  <si>
    <t>Dont Nombre de personnes bénéficiant d’une mesure de curatelle</t>
  </si>
  <si>
    <t>Dont Nombre de personnes bénéficiant d’une mesure de tutelle</t>
  </si>
  <si>
    <t>Dont Nombre de personnes bénéficiant d'une autre mesure de protection</t>
  </si>
  <si>
    <t>Nombre de personnes ne bénéficiant pas d'une mesure de protection</t>
  </si>
  <si>
    <t xml:space="preserve">Dont Nombre d'enfants bénéficiant d'une mesure de protection judiciaire </t>
  </si>
  <si>
    <t>Dont Nombre d'enfants bénéficiant d'une mesure de protection administrative</t>
  </si>
  <si>
    <t>Nombre de bénéficiaires de l'aide sociale départementale à l'hébergement au 31.12</t>
  </si>
  <si>
    <t>Nombre de places habilitées à l’aide sociale départementale à l’hébergement</t>
  </si>
  <si>
    <t>Quelle est la charge en soins et en accompagnement pour l’ESMS ?</t>
  </si>
  <si>
    <t>GMP (correspondant au dernier GMP validé)</t>
  </si>
  <si>
    <t>Date de validation du dernier score moyen dépendance GMP</t>
  </si>
  <si>
    <t>70-1000</t>
  </si>
  <si>
    <t>GMP (correspondant au dernier GMP connu)</t>
  </si>
  <si>
    <t>Date du dernier score moyen dépendance GMP connu</t>
  </si>
  <si>
    <t>PMP (correspondant au dernier PMP validé)</t>
  </si>
  <si>
    <t>Date de validation du dernier score moyen soins requis PMP</t>
  </si>
  <si>
    <t>PMP (correspondant au dernier PMP connu)</t>
  </si>
  <si>
    <t>Date du dernier PMP connu</t>
  </si>
  <si>
    <t>Quel est le positionnement de l'ESMS dans le parcours de la personne accompagnée ?</t>
  </si>
  <si>
    <t>Nombre de personnes accompagnées dans l'effectif au 31.12 provenant d'un établissement de santé</t>
  </si>
  <si>
    <t>Nombre de personnes accompagnées dans l'effectif au 31.12 provenant d'un établissement médico-social (hors centres de consultations ambulatoires et services à domicile)</t>
  </si>
  <si>
    <t>Nombre de personnes accompagnées dans l'effectif au 31.12 dont la provenance n'est pas connue</t>
  </si>
  <si>
    <t>Nombre de sorties pour retour à domicile ou milieu ordinaire avec ou sans accompagnement par un service médico-social de type SSIAD, SAMSAH, SESSAD</t>
  </si>
  <si>
    <t>Nombre de sorties par réorientation vers un autre établissement médico-social</t>
  </si>
  <si>
    <t xml:space="preserve">Nombre de sortie vers une destination inconnue/motif (autre que décès, hospitalisation, retour au domicile ou milieu ordinaire, réorientation) </t>
  </si>
  <si>
    <t>Nombre de sorties par décès sur l'année (décès survenus au sein de l'ESMS)</t>
  </si>
  <si>
    <t>Nombre de sorties par hospitalisation</t>
  </si>
  <si>
    <t>Nombre de jours d'hospitalisation complète (hors consultations/séances)</t>
  </si>
  <si>
    <t>max 4</t>
  </si>
  <si>
    <t>&lt;=q156</t>
  </si>
  <si>
    <t>Quel est le niveau d’activité de l'ESMS ?</t>
  </si>
  <si>
    <t xml:space="preserve">Nombre d'actes/séances  réalisés </t>
  </si>
  <si>
    <t>Nombre d'actes/séances  financés</t>
  </si>
  <si>
    <t>Le nombre de journée théorique n’est pas le nombre de journée d’ouverture.</t>
  </si>
  <si>
    <t>min 200</t>
  </si>
  <si>
    <t>Niveau 2 : Clés d'analyse</t>
  </si>
  <si>
    <t>0-365</t>
  </si>
  <si>
    <t>max 100</t>
  </si>
  <si>
    <t xml:space="preserve">Nombre d’absences des personnes accompagnées dans l’effectif au 31.12 </t>
  </si>
  <si>
    <t>max 40</t>
  </si>
  <si>
    <t>q321</t>
  </si>
  <si>
    <t>Quelle est la dynamique de rotation des places au sein de l'ESMS ?</t>
  </si>
  <si>
    <t xml:space="preserve">min 0 </t>
  </si>
  <si>
    <t>max 120</t>
  </si>
  <si>
    <t>&lt;=q168</t>
  </si>
  <si>
    <t>847</t>
  </si>
  <si>
    <t>848</t>
  </si>
  <si>
    <t>849</t>
  </si>
  <si>
    <t>850</t>
  </si>
  <si>
    <t>851</t>
  </si>
  <si>
    <t>852</t>
  </si>
  <si>
    <t>853</t>
  </si>
  <si>
    <t>854</t>
  </si>
  <si>
    <t>max 300</t>
  </si>
  <si>
    <t>Axe n°2 - Ressources humaines</t>
  </si>
  <si>
    <t>Quelle est l’importance de la contribution des partenaires externes à l’activité de l’ESMS sur le cœur de métier ?</t>
  </si>
  <si>
    <t>max 20</t>
  </si>
  <si>
    <t>&gt;=q349</t>
  </si>
  <si>
    <t>Montant du compte 6111 "Prestations à caractère médical" (en euros)</t>
  </si>
  <si>
    <t>Montant du compte 6112 "Prestations à caractère médico-social" (en euros)</t>
  </si>
  <si>
    <t>Montant du compte 6223 "Intervenants médicaux" (consultants exceptionnels) (en euros)</t>
  </si>
  <si>
    <t>Total des dépenses de personnel (groupe 2 de dépenses) (en euros)</t>
  </si>
  <si>
    <t>Montant du compte 621 "Personnel extérieur à l'établissement" en lien avec des prestataions directes (hors  compte 62111 "Personnel administratif et hôtelier" et autres personnels sans lien avec des prestations directes) (en euros)</t>
  </si>
  <si>
    <t>Montant du compte 6226 "Honoraires" en lien avec des prestations directes/Cœur de métier (en euros)</t>
  </si>
  <si>
    <t>L’organisation est-elle structurée et stable ?</t>
  </si>
  <si>
    <t>min &gt;0</t>
  </si>
  <si>
    <t>Nombre total de jours calendaires d’absence des effectifs réels (hors formation)</t>
  </si>
  <si>
    <t>Nombre d'équivalents temps plein réels*365</t>
  </si>
  <si>
    <t>Nombre de recrutements au cours de l'année</t>
  </si>
  <si>
    <t>Nombre de départs de personnes dans l'année</t>
  </si>
  <si>
    <t>max 50</t>
  </si>
  <si>
    <t xml:space="preserve">
 - Dont Autre Direction/Encadrement</t>
  </si>
  <si>
    <t xml:space="preserve"> - Dont Autre Socio-éducatif</t>
  </si>
  <si>
    <t xml:space="preserve"> - Dont Autre Paramédical</t>
  </si>
  <si>
    <t xml:space="preserve"> - Dont Autre Médical </t>
  </si>
  <si>
    <t>q370</t>
  </si>
  <si>
    <t>403</t>
  </si>
  <si>
    <t>Moins de 20 ans</t>
  </si>
  <si>
    <t>20 - 29 ans</t>
  </si>
  <si>
    <t>30 - 39 ans</t>
  </si>
  <si>
    <t>40 - 49 ans</t>
  </si>
  <si>
    <t>50 - 54 ans</t>
  </si>
  <si>
    <t>55 - 59 ans</t>
  </si>
  <si>
    <t>60 - 64 ans</t>
  </si>
  <si>
    <t>Plus de 65 ans</t>
  </si>
  <si>
    <t>Cette valeur doit correspondre à la fois à la question 375 "Effectifs réels (en nombre de personnes)" présente plus haut sur cette page et à la somme de l'ensemble des tranches d'âge.</t>
  </si>
  <si>
    <t xml:space="preserve">Pour maladie de longue durée </t>
  </si>
  <si>
    <t>Pour maternité/paternité</t>
  </si>
  <si>
    <t xml:space="preserve"> Pour congés spéciaux dont les congés sans solde (hors congés payés)</t>
  </si>
  <si>
    <t>Pour maladie ordinaire / de courte durée</t>
  </si>
  <si>
    <t>Pour accident du travail / maladie professionnelle</t>
  </si>
  <si>
    <t>Pour maladie moyenne durée</t>
  </si>
  <si>
    <t>Axe n°3 - Finances et budget</t>
  </si>
  <si>
    <t>Quel est le niveau d'exécution budgétaire ?</t>
  </si>
  <si>
    <t xml:space="preserve"> Votre nomenclature comptable applicable</t>
  </si>
  <si>
    <t>Cette information est reprise automatiquement des Données de caractérisation ESMS, onglet "Identification de l'ESMS".</t>
  </si>
  <si>
    <t>Nature de votre droit d'occupation du ou des bâtiments</t>
  </si>
  <si>
    <t>Cette donnée est reprise automatiquement des Données de caractérisation ESMS, onglet "Ressources matérielles".</t>
  </si>
  <si>
    <t>min 70 max 120</t>
  </si>
  <si>
    <t>Somme des comptes de classe 7 réalisés en Euros</t>
  </si>
  <si>
    <t>Somme des comptes de classe 7 arrêtés en Euros</t>
  </si>
  <si>
    <t>Somme des comptes de classe 6 réalisés en Euros</t>
  </si>
  <si>
    <t>Somme des comptes de classe 6 arrêtés en Euros</t>
  </si>
  <si>
    <t>Quels sont les grands équilibres financiers ?</t>
  </si>
  <si>
    <t>min -20 max 20</t>
  </si>
  <si>
    <t>Capacité d'autofinancement</t>
  </si>
  <si>
    <t>Montant du compte 68 "DAP" en Euros</t>
  </si>
  <si>
    <t>Montant du compte 78 "RAP" en Euros</t>
  </si>
  <si>
    <t>Montant du compte 775 "produit des cessions d'éléments d'actif" en Euros</t>
  </si>
  <si>
    <t>Montant du compte 675 "valeur comptable des éléments d'actif cédés" en Euros</t>
  </si>
  <si>
    <t>Montant du compte 777 "subventions d'investissement virées au résultat" en Euros</t>
  </si>
  <si>
    <t>Montant du compte 778 "Autres produits exceptionnels " en Euros</t>
  </si>
  <si>
    <t xml:space="preserve">Résultat net comptable en Euros
</t>
  </si>
  <si>
    <t>Total des recettes d'exploitation en Euros</t>
  </si>
  <si>
    <t>Montant du compte 2813 en Euros</t>
  </si>
  <si>
    <t>Montant du compte 2814 en Euros</t>
  </si>
  <si>
    <t>Montant du compte 2823 en Euros</t>
  </si>
  <si>
    <t>Montant du compte 2824  en Euros</t>
  </si>
  <si>
    <t>Montant du compte 213 en Euros</t>
  </si>
  <si>
    <t>Montant du compte 214 en Euros</t>
  </si>
  <si>
    <t>Montant du compte 223 en Euros</t>
  </si>
  <si>
    <t>Montant du compte 224 en Euros</t>
  </si>
  <si>
    <t>Amortissement cumulé des constructions en Euros= somme des comptes 2813, 2814, et 2823 et 2824 si existants</t>
  </si>
  <si>
    <t>max 80</t>
  </si>
  <si>
    <t>Amortissement cumulé des immobilisations (équipements)</t>
  </si>
  <si>
    <t>Valeur initiale (valeure brute) des immobilisations (équipements)</t>
  </si>
  <si>
    <t>Encours de la dette en Euros= Solde créditeur du compte 16 "Emprunts et dettes assimilées" hors compte 1688 "intérêts courus"</t>
  </si>
  <si>
    <t>Solde créditeur du compte 10 "apports, dotations, réserves (M22) / Fonds associatifs et réserves (M22bis)/capital et réserves (Plan comptable général)" en Euros</t>
  </si>
  <si>
    <t>Solde créditeur du compte 13 "subventions d'investissement" en Euros</t>
  </si>
  <si>
    <t>Solde créditeur du compte 14 "provisions réglementées" en Euros</t>
  </si>
  <si>
    <t>Solde créditeur du compte 15 "provisions pour risques et charges" en Euros</t>
  </si>
  <si>
    <t>Solde créditeur du compte 16 « emprunts et dettes assimilées », hors compte 1688 « intérêts courus » et hors compte 165 "dépôts et cautionnements reçus" en Euros</t>
  </si>
  <si>
    <t>Solde débiteur ou créditeur du compte 11 "report à nouveau" en Euros</t>
  </si>
  <si>
    <t>Solde débiteur ou créditeur du compte 12 "résultat de l'exercice" en Euros</t>
  </si>
  <si>
    <t>Capitaux permanents en Euros</t>
  </si>
  <si>
    <t>910</t>
  </si>
  <si>
    <t>911</t>
  </si>
  <si>
    <t>912</t>
  </si>
  <si>
    <t>913</t>
  </si>
  <si>
    <t>914</t>
  </si>
  <si>
    <t>915</t>
  </si>
  <si>
    <t>916</t>
  </si>
  <si>
    <t>917</t>
  </si>
  <si>
    <t>918</t>
  </si>
  <si>
    <t>919</t>
  </si>
  <si>
    <t xml:space="preserve">FRNG en Euros: somme des comptes créditeurs de classes 1 et 2 et des comptes créditeurs 39, 49 et 59 - somme des comptes débiteurs de classes 1 et 2 </t>
  </si>
  <si>
    <t>Somme des comptes débiteurs de classe 2</t>
  </si>
  <si>
    <t>Somme des comptes créditeurs de classe 2</t>
  </si>
  <si>
    <t>Somme des comptes créditeurs 39</t>
  </si>
  <si>
    <t>Somme des comptes créditeurs 49</t>
  </si>
  <si>
    <t>Somme des comptes créditeurs 59</t>
  </si>
  <si>
    <t>min 0 max 180</t>
  </si>
  <si>
    <t>Groupe 1 : montant des dépenses afférentes à l'exploitation courante en Euros</t>
  </si>
  <si>
    <t>Groupe 2 : montant des dépenses afférentes aux personnels  en Euros</t>
  </si>
  <si>
    <t>Groupe 3 : montant des dépenses afférentes à la structure en Euros</t>
  </si>
  <si>
    <t>Quelle est la répartition des recettes et des dépenses par section tarifaire ?</t>
  </si>
  <si>
    <t>Montant des recettes section "hébergement" en Euros</t>
  </si>
  <si>
    <t>Montant des recettes section "dépendance" en Euros</t>
  </si>
  <si>
    <t>Montant des recettes section "soins" en Euros</t>
  </si>
  <si>
    <t>Montant dépenses/ charges section "hébergement" en Euros</t>
  </si>
  <si>
    <t>Montant dépenses/ charges section "dépendance" en Euros</t>
  </si>
  <si>
    <t>Montant dépenses/ charges section "soins" en Euros</t>
  </si>
  <si>
    <t>min 90 max 120</t>
  </si>
  <si>
    <t>Montant des dépenses de personnel financées par la dotation de soins en Euros</t>
  </si>
  <si>
    <t>Montant des dépenses de prestation et fournitures médicales et paramédicales financées par la dotation de soins en Euros</t>
  </si>
  <si>
    <t>Montant des dépenses de matériel médical financées par la dotation de soins en Euros</t>
  </si>
  <si>
    <t>Indiquez les modalités de tarification, ainsi que l'option tarifaire de votre établissement.</t>
  </si>
  <si>
    <t>Précisez la date d'entrée en vigueur de votre CPOM.</t>
  </si>
  <si>
    <t>Précisez la date d'échéance de votre CPOM.</t>
  </si>
  <si>
    <t>Indiquez le nombre de lits et places installés en accueil/hébergement permanent au sein de votre ESMS 
Mettre 0 si non concerné.</t>
  </si>
  <si>
    <t>Indiquez le nombre de lits et places installés en accueil/hébergement temporaire au sein de votre ESMS
Mettre 0 si non concerné.</t>
  </si>
  <si>
    <t>Indiquez le nombre de places installées en accueil de jour au sein de votre ESMS
Mettre 0 si non concerné</t>
  </si>
  <si>
    <t>min : 0 max : q25 + q28</t>
  </si>
  <si>
    <t>&lt;=q367</t>
  </si>
  <si>
    <t>329</t>
  </si>
  <si>
    <t>330</t>
  </si>
  <si>
    <t>- AU MOINS 1 FOIS PAR SEMAINE
- AU MOINS 1 FOIS PAR MOIS
- AU MOINS 1 FOIS PAR AN
- JAMAIS</t>
  </si>
  <si>
    <t>- OUI
- EN COURS
- NON</t>
  </si>
  <si>
    <t>min &gt; 0</t>
  </si>
  <si>
    <t>Identification de l'Organisme Gestionnaire</t>
  </si>
  <si>
    <t>Périmètre de l'organisme gestionnaire</t>
  </si>
  <si>
    <t>183 Institut Médico-Educatif I.M.E.</t>
  </si>
  <si>
    <t>188 Etablissement pour Enfants ou Adolescents Polyhandicapés</t>
  </si>
  <si>
    <t>402 Jardin d'Enfants Spécialisé</t>
  </si>
  <si>
    <t>186 Institut Thérapeutique Éducatif et Pédagogique I.T.E.P.</t>
  </si>
  <si>
    <t xml:space="preserve"> Etablissements et Services sanitaires</t>
  </si>
  <si>
    <t xml:space="preserve"> Etablissements et Services concourant à la protection de l'enfance</t>
  </si>
  <si>
    <t>192 Etablissement pour Déficient Moteur I.E.M.</t>
  </si>
  <si>
    <t>194 Institut pour Déficients Visuels</t>
  </si>
  <si>
    <t xml:space="preserve">195 Institut pour Déficients Auditifs </t>
  </si>
  <si>
    <t>196 Institut d'Education Sensorielle Sourd/Aveugle</t>
  </si>
  <si>
    <t>238 Centre d'Accueil Familial Spécialisé</t>
  </si>
  <si>
    <t>390 Etablissement d'Accueil Temporaire d'Enfants Handicapés</t>
  </si>
  <si>
    <t>396 Foyer Hébergement Enfants et Adolescents Handicapés</t>
  </si>
  <si>
    <t>182 Service d'Éducation Spéciale et de Soins à Domicile</t>
  </si>
  <si>
    <t>189 Centre Médico-Psycho-Pédagogique C.M.P.P.</t>
  </si>
  <si>
    <t>190 Centre Action Médico-Sociale Précoce C.A.M.S.P.</t>
  </si>
  <si>
    <t>377 Etablissement Expérimental pour Enfance Handicapée</t>
  </si>
  <si>
    <t>Etablissements ou Services pour l'Enfance et la Jeunesse Handicapée</t>
  </si>
  <si>
    <t>Etablissements et Services pour Adultes Handicapés</t>
  </si>
  <si>
    <t>252 Foyer Hébergement Adultes Handicapés</t>
  </si>
  <si>
    <t>253 Foyer d'Accueil Polyvalent pour Adultes Handicapés</t>
  </si>
  <si>
    <t>255 Maison d'Accueil Spécialisée M.A.S.</t>
  </si>
  <si>
    <t>382 Foyer de Vie pour Adultes Handicapés</t>
  </si>
  <si>
    <t>395 Etablissement d'Accueil Temporaire pour Adultes Handicapés</t>
  </si>
  <si>
    <t>437 Foyer d'Accueil Médicalisé pour Adultes Handicapés F.A.M.</t>
  </si>
  <si>
    <t>246 Etablissement et Service d'Aide par le Travail E.S.A.T.</t>
  </si>
  <si>
    <t>247 Entreprise adaptée</t>
  </si>
  <si>
    <t>198 Centre de Pré orientation pour Handicapés</t>
  </si>
  <si>
    <t>249 Centre Rééducation Professionnelle</t>
  </si>
  <si>
    <t>379 Etablissement Expérimental pour Adultes Handicapés</t>
  </si>
  <si>
    <t>445 Service d'accompagnement médico-social adultes handicapés S.A.M.S.A.H.</t>
  </si>
  <si>
    <t>446 Service d'Accompagnement à la Vie Sociale S.A.V.S.</t>
  </si>
  <si>
    <t>Etablissements et Services pour Personnes Agées</t>
  </si>
  <si>
    <t>500 Etablissement pour personnnes âgées dépendantes (EHPAD)</t>
  </si>
  <si>
    <t>501 EHPA percevant des crédits d'assurance maladie</t>
  </si>
  <si>
    <t>502 EHPA ne percevant pas de crédits d'assurance maladie</t>
  </si>
  <si>
    <t>207 Centre de Jour pour Personnes Agées</t>
  </si>
  <si>
    <t>205 Foyer Club Restaurant</t>
  </si>
  <si>
    <t xml:space="preserve">208 Service d'Aide Ménagère à Domicile </t>
  </si>
  <si>
    <t xml:space="preserve">212 Alarme Médico-Sociale </t>
  </si>
  <si>
    <t xml:space="preserve">368 Service de Repas à Domicile </t>
  </si>
  <si>
    <t xml:space="preserve">450 Service d'Aide aux Personnes Agées </t>
  </si>
  <si>
    <t xml:space="preserve">381 Etablissement Expérimental pour Personnes Agées </t>
  </si>
  <si>
    <t>202 Résidences autonomie</t>
  </si>
  <si>
    <t>209 Service Polyvalent Aide et Soins A Domicile S.P.A.S.A.D.</t>
  </si>
  <si>
    <t>354 Service de Soins Infirmiers A Domicile S.S.I.A.D.</t>
  </si>
  <si>
    <t>462 Lieux de vie</t>
  </si>
  <si>
    <t xml:space="preserve"> Etablissements et Services multi-clientèles</t>
  </si>
  <si>
    <t>Frais de siège</t>
  </si>
  <si>
    <t>Disposez-vous d'une autorisation de frais de siège?</t>
  </si>
  <si>
    <t>Montant des frais de siège autorisés (en euros)</t>
  </si>
  <si>
    <t>Montant des frais de siège autorisés (en pourcentage)</t>
  </si>
  <si>
    <t>-oui
- non</t>
  </si>
  <si>
    <t>q724 = OUI</t>
  </si>
  <si>
    <t xml:space="preserve">Prestations indirectes délivrées par l'OG : pilotage et fonctions support </t>
  </si>
  <si>
    <t>Fonctions gérer, manager, coopérer</t>
  </si>
  <si>
    <t>Gestion de ressources humaines</t>
  </si>
  <si>
    <t>Pilotage et direction</t>
  </si>
  <si>
    <t>Gestion des ressources humaines, GPEC et dialogue social</t>
  </si>
  <si>
    <t>-Non centralisée au niveau de l'OG
-Partiellement centralisée au niveau de l'OG
-Totalement centralisée au niveau de l'OG</t>
  </si>
  <si>
    <t>-Partiellement réalisée par l'ESMS
-Partiellement réalisée par externalisation 
-Partiellement mutualisée dans le cadre d'une convention ou d'une coopération formalisée ( GIP, GIE, GCS, GCSMS, GHT…)</t>
  </si>
  <si>
    <t>q974 = PARTIELLEMENT</t>
  </si>
  <si>
    <t>q976 = PARTIELLEMENT</t>
  </si>
  <si>
    <t>q981 = PARTIELLEMENT</t>
  </si>
  <si>
    <t>q983 = PARTIELLEMENT</t>
  </si>
  <si>
    <t>Communication (interne et externe, statistiques, rapport annuel et documents collectifs 2002-2)</t>
  </si>
  <si>
    <t>q988 = PARTIELLEMENT</t>
  </si>
  <si>
    <t>q990 = PARTIELLEMENT</t>
  </si>
  <si>
    <t>Qualité et sécurité</t>
  </si>
  <si>
    <t xml:space="preserve">Demarche d'amélioration continue de la qualité </t>
  </si>
  <si>
    <t xml:space="preserve">Analyse des pratiques, espaces ressource, et soutien au personnel </t>
  </si>
  <si>
    <t>q997 = PARTIELLEMENT</t>
  </si>
  <si>
    <t>Coopération, conventions avec les acteurs spécialisés et du droit commun</t>
  </si>
  <si>
    <t>Appui-ressource et partenariats institutionnels</t>
  </si>
  <si>
    <t>q1000 = PARTIELLEMENT</t>
  </si>
  <si>
    <t>q1002 = PARTIELLEMENT</t>
  </si>
  <si>
    <t xml:space="preserve">Transports liés à gérer, manager, coopérer </t>
  </si>
  <si>
    <t xml:space="preserve">Nombre d'ETP réels au global, dédié à la réalisation des prestations délivrées par l'OG </t>
  </si>
  <si>
    <t>q985 = PARTIELLEMENT</t>
  </si>
  <si>
    <t>Commmentaires et Remarques</t>
  </si>
  <si>
    <t xml:space="preserve">Commentaires et remarques </t>
  </si>
  <si>
    <t>Indiquez si votre ESMS a conclu une convention avec une équipe d'Hospitalisation à Domicile</t>
  </si>
  <si>
    <t>Convention avec une équipe de HAD</t>
  </si>
  <si>
    <t>Nombre de journées théoriques en hébergement temporaire</t>
  </si>
  <si>
    <t>Nombre de journées théoriques en accueil de jour</t>
  </si>
  <si>
    <t>Nombre de CDD de remplacement</t>
  </si>
  <si>
    <t>Gestion administrative</t>
  </si>
  <si>
    <t xml:space="preserve">Prestations de supervision </t>
  </si>
  <si>
    <t>-Non centralisées au niveau de l'OG
-Partiellement centralisées au niveau de l'OG
-Totalement centralisées au niveau de l'OG</t>
  </si>
  <si>
    <t xml:space="preserve">Nombre d'ETP </t>
  </si>
  <si>
    <t>Prestations de coordination renforcée pour la cohérence du parcours</t>
  </si>
  <si>
    <t>448 Etablissement d'Accueil Médicalisé en tout ou partie personnes handicapées E.A.M.</t>
  </si>
  <si>
    <t>449 Etablissement d'Accueil Non Médicalisé pour personnes handicapées E.A.N.M.</t>
  </si>
  <si>
    <t>Nombre de journées réalisées en hébergement temporaire</t>
  </si>
  <si>
    <t>Nombre de journées réalisées en accueil de jour</t>
  </si>
  <si>
    <t>= q333 - q323</t>
  </si>
  <si>
    <t xml:space="preserve">Nombre d'ETP total retenu N-1  </t>
  </si>
  <si>
    <t>Mode de réalisation des prestations de coordination renforcée pour la cohérence du parcours</t>
  </si>
  <si>
    <t xml:space="preserve">Hors hébergement temporaire ou accueil de jour </t>
  </si>
  <si>
    <t xml:space="preserve">Nombre total de jours calendaires d’absence des effectifs réels (hors formation) = Somme du nombre de jours calendaires d'arrêts de travail </t>
  </si>
  <si>
    <t>&gt; q21</t>
  </si>
  <si>
    <t xml:space="preserve">min 0 
max 366 </t>
  </si>
  <si>
    <t xml:space="preserve">Si autre, préciser  </t>
  </si>
  <si>
    <t>&gt; q816</t>
  </si>
  <si>
    <t>&gt; q19</t>
  </si>
  <si>
    <t>&lt;= 31.05.N</t>
  </si>
  <si>
    <t>Protection des majeurs</t>
  </si>
  <si>
    <t>340 Service mandataire judiciaire à la protection des majeurs M.J.P.M</t>
  </si>
  <si>
    <t>341 Service dédié mesures d'accompagnement social personnalisé M.A.S.P</t>
  </si>
  <si>
    <t>Centres prestataires de services pour personnes cérébro-lésées</t>
  </si>
  <si>
    <t>464 Unités évaluation réentrainement et d'orientation sociale et professionnelle U.E.R.O.S</t>
  </si>
  <si>
    <t>342 Service d'information et de soutien aux tuteurs familiaux S.I.S.T.F</t>
  </si>
  <si>
    <t>q1066 = PARTIELLEMENT</t>
  </si>
  <si>
    <t>Si q1070 =  "A réalisé en n-1"</t>
  </si>
  <si>
    <t>Partenariat avec un réseau de santé</t>
  </si>
  <si>
    <t>&lt;=q1057</t>
  </si>
  <si>
    <t>Nombre de journées réalisées en accompagnement permanent</t>
  </si>
  <si>
    <t xml:space="preserve">Nombre de journées théoriques en accompagnement permanent </t>
  </si>
  <si>
    <t>Nombre de sorties définitives dans l'année</t>
  </si>
  <si>
    <t>Toutes personnes, y compris hébergement temporaire, accueil de jour et quel que soit le mode d'accompagnement</t>
  </si>
  <si>
    <t>Toutes personnes, y compris hébergement temporaire, accueil de jour et quel que soit le mode d'accompagnement.</t>
  </si>
  <si>
    <t>Nombre de journées réalisées</t>
  </si>
  <si>
    <t xml:space="preserve">Nombre de journées financées </t>
  </si>
  <si>
    <t>1055</t>
  </si>
  <si>
    <t>1056</t>
  </si>
  <si>
    <t>1057</t>
  </si>
  <si>
    <t>782</t>
  </si>
  <si>
    <t>281</t>
  </si>
  <si>
    <t>1045</t>
  </si>
  <si>
    <t>1046</t>
  </si>
  <si>
    <t>1047</t>
  </si>
  <si>
    <t>1048</t>
  </si>
  <si>
    <t>1049</t>
  </si>
  <si>
    <t>1050</t>
  </si>
  <si>
    <t>1051</t>
  </si>
  <si>
    <t>304</t>
  </si>
  <si>
    <t>1052</t>
  </si>
  <si>
    <t>1053</t>
  </si>
  <si>
    <t>1054</t>
  </si>
  <si>
    <t>307</t>
  </si>
  <si>
    <t>308</t>
  </si>
  <si>
    <t>309</t>
  </si>
  <si>
    <t>310</t>
  </si>
  <si>
    <t>311</t>
  </si>
  <si>
    <t>312</t>
  </si>
  <si>
    <t>313</t>
  </si>
  <si>
    <t>314</t>
  </si>
  <si>
    <t>315</t>
  </si>
  <si>
    <t>316</t>
  </si>
  <si>
    <t>317</t>
  </si>
  <si>
    <t>280</t>
  </si>
  <si>
    <t>172</t>
  </si>
  <si>
    <t>179</t>
  </si>
  <si>
    <t>180</t>
  </si>
  <si>
    <t>181</t>
  </si>
  <si>
    <t>182</t>
  </si>
  <si>
    <t>183</t>
  </si>
  <si>
    <t>184</t>
  </si>
  <si>
    <t>185</t>
  </si>
  <si>
    <t>1061</t>
  </si>
  <si>
    <t>1099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</si>
  <si>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</si>
  <si>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</si>
  <si>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</si>
  <si>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</si>
  <si>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</si>
  <si>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</si>
  <si>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</si>
  <si>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</si>
  <si>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</si>
  <si>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</si>
  <si>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</si>
  <si>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</si>
  <si>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</si>
  <si>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</si>
  <si>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</si>
  <si>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</si>
  <si>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</si>
  <si>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</si>
  <si>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</si>
  <si>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</si>
  <si>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</si>
  <si>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</si>
  <si>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</si>
  <si>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</si>
  <si>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</si>
  <si>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</si>
  <si>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</si>
  <si>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</si>
  <si>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</si>
  <si>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</si>
  <si>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</si>
  <si>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</si>
  <si>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</si>
  <si>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</si>
  <si>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</si>
  <si>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</si>
  <si>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</si>
  <si>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319</t>
  </si>
  <si>
    <t>320</t>
  </si>
  <si>
    <t>321</t>
  </si>
  <si>
    <t>322</t>
  </si>
  <si>
    <t>324</t>
  </si>
  <si>
    <t>325</t>
  </si>
  <si>
    <t>326</t>
  </si>
  <si>
    <t>327</t>
  </si>
  <si>
    <t>328</t>
  </si>
  <si>
    <t>331</t>
  </si>
  <si>
    <t>332</t>
  </si>
  <si>
    <t>333</t>
  </si>
  <si>
    <t>334</t>
  </si>
  <si>
    <t>335</t>
  </si>
  <si>
    <t>336</t>
  </si>
  <si>
    <t>786</t>
  </si>
  <si>
    <t>1058</t>
  </si>
  <si>
    <t>1059</t>
  </si>
  <si>
    <t>1060</t>
  </si>
  <si>
    <t>121</t>
  </si>
  <si>
    <t>122</t>
  </si>
  <si>
    <t>123</t>
  </si>
  <si>
    <t>124</t>
  </si>
  <si>
    <t>125</t>
  </si>
  <si>
    <t>126</t>
  </si>
  <si>
    <t>127</t>
  </si>
  <si>
    <t>128</t>
  </si>
  <si>
    <t>129</t>
  </si>
  <si>
    <t>788</t>
  </si>
  <si>
    <t>130</t>
  </si>
  <si>
    <t>136</t>
  </si>
  <si>
    <t>137</t>
  </si>
  <si>
    <t>138</t>
  </si>
  <si>
    <t>139</t>
  </si>
  <si>
    <t>141</t>
  </si>
  <si>
    <t>142</t>
  </si>
  <si>
    <t>148</t>
  </si>
  <si>
    <t>149</t>
  </si>
  <si>
    <t>150</t>
  </si>
  <si>
    <t>151</t>
  </si>
  <si>
    <t>152</t>
  </si>
  <si>
    <t>153</t>
  </si>
  <si>
    <t>154</t>
  </si>
  <si>
    <t>155</t>
  </si>
  <si>
    <t>156</t>
  </si>
  <si>
    <t>789</t>
  </si>
  <si>
    <t>157</t>
  </si>
  <si>
    <t>158</t>
  </si>
  <si>
    <t>159</t>
  </si>
  <si>
    <t>160</t>
  </si>
  <si>
    <t>161</t>
  </si>
  <si>
    <t>162</t>
  </si>
  <si>
    <t>790</t>
  </si>
  <si>
    <t>337</t>
  </si>
  <si>
    <t>338</t>
  </si>
  <si>
    <t>339</t>
  </si>
  <si>
    <t>340</t>
  </si>
  <si>
    <t>341</t>
  </si>
  <si>
    <t>342</t>
  </si>
  <si>
    <t>343</t>
  </si>
  <si>
    <t>344</t>
  </si>
  <si>
    <t>346</t>
  </si>
  <si>
    <t>787</t>
  </si>
  <si>
    <t>166</t>
  </si>
  <si>
    <t>167</t>
  </si>
  <si>
    <t>168</t>
  </si>
  <si>
    <t>Nombre de personnes accompagnées dans l'effectif au 31.12</t>
  </si>
  <si>
    <t>Nombre de personnes girées dans l'effectif lors du dernier GMP connu</t>
  </si>
  <si>
    <t>Répartition en fonction des GIR</t>
  </si>
  <si>
    <t>N°</t>
  </si>
  <si>
    <t xml:space="preserve">
min 75 max 120</t>
  </si>
  <si>
    <t>min 75 max 120</t>
  </si>
  <si>
    <t>Nombre de personnes âgées de &lt;1 an au 31.12</t>
  </si>
  <si>
    <t>Nombre de personnes âgées de 1-&lt;2 ans au 31.12</t>
  </si>
  <si>
    <t>Nombre de personnes âgées de 2-&lt;3 ans au 31.12</t>
  </si>
  <si>
    <t>Nombre de personnes âgées de 3-&lt;4 ans au 31.12</t>
  </si>
  <si>
    <t>Nombre de personnes âgées de 4-&lt;5 ans au 31.12</t>
  </si>
  <si>
    <t>Nombre de personnes âgées de 5-&lt;6 ans au 31.12</t>
  </si>
  <si>
    <t>Nombre de personnes âgées de 6 à 10 ans au 31.12</t>
  </si>
  <si>
    <t>Nombre de personnes âgées de 11 à 15 ans au 31.12</t>
  </si>
  <si>
    <t>Nombre de personnes âgées de 16 à 17 ans au 31.12</t>
  </si>
  <si>
    <t>Nombre de personnes âgées de 18 à 19 ans au 31.12</t>
  </si>
  <si>
    <t>Nombre de personnes âgées de 20 à 24 ans au 31.12</t>
  </si>
  <si>
    <t>Nombre de personnes âgées de 25 à 29 ans au 31.12</t>
  </si>
  <si>
    <t>Nombre de personnes âgées de 30 à 34 ans au 31.12</t>
  </si>
  <si>
    <t>Nombre de personnes âgées de 35 à 39 ans au 31.12</t>
  </si>
  <si>
    <t>Nombre de personnes âgées de 40 à 44 ans au 31.12</t>
  </si>
  <si>
    <t>Nombre de personnes âgées de 45 à 49 ans au 31.12</t>
  </si>
  <si>
    <t>Nombre de personnes âgées de 50 à 54 ans au 31.12</t>
  </si>
  <si>
    <t>Nombre de personnes âgées de 55 à 59 ans au 31.12</t>
  </si>
  <si>
    <t>Nombre de personnes âgées de 60 à 74 ans au 31.12</t>
  </si>
  <si>
    <t>Nombre de personnes âgées de 75 à 84 ans au 31.12</t>
  </si>
  <si>
    <t>Nombre de personnes âgées de 85 à 95 ans au 31.12</t>
  </si>
  <si>
    <t>Nombre de personnes âgées de 96 ans et plus au 31.12</t>
  </si>
  <si>
    <t>Déficiences métaboliques, viscérales et nutritionnelles</t>
  </si>
  <si>
    <t>Nombre de personnes présentant des déficiences métaboliques, viscérales et nutritionnelles à titre principal</t>
  </si>
  <si>
    <t>Nombre de personnes présentant des déficiences métaboliques, viscérales et nutritionnelles à titre associé</t>
  </si>
  <si>
    <t>Somme des durées d'accompagnement pour les personnes sorties définitivement dans l'année  (la durée d'accompagnement est l'écart en nombre de jours entre admission et sortie) hors personnes en hébergement temporaire et accueil de jour</t>
  </si>
  <si>
    <t>Nombre de sorties définitives dans l'année hors personnes en hébergement temporaire et accueil de jour</t>
  </si>
  <si>
    <t>Nombre de personnes accompagnées dans l'effectif au 31.12 hors hébergement temporaire ou accueil de jour</t>
  </si>
  <si>
    <t>Nombre de sorties définitives dans l'année hors personnes en hébergement temporaire ou accueil de jour</t>
  </si>
  <si>
    <t>Nombre de jours d'absence des personnes accompagnées dans l'effectif du 01.01 au 31.12</t>
  </si>
  <si>
    <t xml:space="preserve">Nombre de personnes ayant été absentes au moins une fois dans l’effectif du 01.01 au 31.12 </t>
  </si>
  <si>
    <t>Nombre total d'actes/séances programmés au 31.12</t>
  </si>
  <si>
    <t>Nombre d’admissions dans l’année hors hébergement temporaire et accueil de jour</t>
  </si>
  <si>
    <t xml:space="preserve">Nombre de lits et de places autorisés hors hébergement temporaire et accueil de jour </t>
  </si>
  <si>
    <t>Repris automatiquement de la question 24 "Nombre de lits et de places autorisés" (en accueil ou hébergement permanent ) présente dans les "Données de caractérisation ESMS", onglet "Fonctionnement".</t>
  </si>
  <si>
    <t>Nombre de sorties définitives dans l'année hors hébergement temporaire et accueil de jour</t>
  </si>
  <si>
    <t>Nombre d'admissions dans l'année hors hébergement temporaire et accueil de jour</t>
  </si>
  <si>
    <t>Nombre de lits et places autorisés hors hébergement temporaire et accueil de jour</t>
  </si>
  <si>
    <t>EHPAD + MAS + FAM/EAM +  EANM</t>
  </si>
  <si>
    <t>Nombre de sorties dans l'année en accueil de jour</t>
  </si>
  <si>
    <t>Nombre d'entrées dans l'année en accueil de jour</t>
  </si>
  <si>
    <t>Nombre de places autorisées en AJ</t>
  </si>
  <si>
    <t xml:space="preserve">
min 300 max 850</t>
  </si>
  <si>
    <t xml:space="preserve">min 100 max 300 </t>
  </si>
  <si>
    <t>31.05.N</t>
  </si>
  <si>
    <t>X</t>
  </si>
  <si>
    <t xml:space="preserve">Nombre de personnes en dérogation </t>
  </si>
  <si>
    <r>
      <t>Repris automatiquement</t>
    </r>
    <r>
      <rPr>
        <sz val="11"/>
        <rFont val="Calibri"/>
        <family val="2"/>
        <scheme val="minor"/>
      </rPr>
      <t>dans les données de caractérisation ESMS</t>
    </r>
    <r>
      <rPr>
        <sz val="11"/>
        <rFont val="Calibri"/>
        <family val="2"/>
        <scheme val="minor"/>
      </rPr>
      <t xml:space="preserve">, onglet </t>
    </r>
    <r>
      <rPr>
        <sz val="11"/>
        <rFont val="Calibri"/>
        <family val="2"/>
        <scheme val="minor"/>
      </rPr>
      <t>" "Fonctionnement"</t>
    </r>
  </si>
  <si>
    <t>Le nombre de personnes bénéficiant d'une mesure de protection et le nombre de personne n'en bénéficiant pas doit être égal au nombre de personnes accompagnées dans l'effectif au 31.12.</t>
  </si>
  <si>
    <r>
      <t xml:space="preserve">- Dont </t>
    </r>
    <r>
      <rPr>
        <sz val="11"/>
        <color theme="1"/>
        <rFont val="Calibri"/>
        <family val="2"/>
        <scheme val="minor"/>
      </rPr>
      <t>nombre ETP Vacants concernant la fonction SOINS</t>
    </r>
  </si>
  <si>
    <r>
      <t xml:space="preserve">- Dont </t>
    </r>
    <r>
      <rPr>
        <sz val="11"/>
        <color theme="1"/>
        <rFont val="Calibri"/>
        <family val="2"/>
        <scheme val="minor"/>
      </rPr>
      <t>nombre ETP Vacants concernant la fonction SOCIO EDUCATIVE</t>
    </r>
  </si>
  <si>
    <r>
      <t>Effectifs réels</t>
    </r>
    <r>
      <rPr>
        <sz val="11"/>
        <color theme="1"/>
        <rFont val="Calibri"/>
        <family val="2"/>
        <scheme val="minor"/>
      </rPr>
      <t xml:space="preserve"> en nombre de personnes</t>
    </r>
  </si>
  <si>
    <r>
      <t xml:space="preserve">Effectif réel au </t>
    </r>
    <r>
      <rPr>
        <sz val="11"/>
        <color theme="1"/>
        <rFont val="Calibri"/>
        <family val="2"/>
        <scheme val="minor"/>
      </rPr>
      <t>31.12 en nombre de personnes</t>
    </r>
  </si>
  <si>
    <t>Quelle est la répartition des dépenses par groupe?</t>
  </si>
  <si>
    <t xml:space="preserve">Fonds de roulement en jours de charges courantes 
</t>
  </si>
  <si>
    <r>
      <t xml:space="preserve">Somme des comptes débiteurs de classe 1 </t>
    </r>
    <r>
      <rPr>
        <sz val="11"/>
        <color theme="1"/>
        <rFont val="Calibri"/>
        <family val="2"/>
        <scheme val="minor"/>
      </rPr>
      <t>hors comptes 1162</t>
    </r>
  </si>
  <si>
    <r>
      <t xml:space="preserve">Somme des comptes créditeurs de classe 1 </t>
    </r>
    <r>
      <rPr>
        <sz val="11"/>
        <color theme="1"/>
        <rFont val="Calibri"/>
        <family val="2"/>
        <scheme val="minor"/>
      </rPr>
      <t>hors comptes 1688</t>
    </r>
  </si>
  <si>
    <t xml:space="preserve">
-100 - 100</t>
  </si>
  <si>
    <t>EHPAD + FAM/EAM</t>
  </si>
  <si>
    <t>Quelle est la couverture fonctionnelle et technique pour le SI de l'ESMS ?</t>
  </si>
  <si>
    <t>Données de caractérisation OG</t>
  </si>
  <si>
    <t>min 10</t>
  </si>
  <si>
    <t>Précisions</t>
  </si>
  <si>
    <r>
      <t xml:space="preserve">CPOM </t>
    </r>
    <r>
      <rPr>
        <sz val="11"/>
        <color theme="1"/>
        <rFont val="Calibri"/>
        <family val="2"/>
        <scheme val="minor"/>
      </rPr>
      <t>médico-social en cours</t>
    </r>
  </si>
  <si>
    <r>
      <t xml:space="preserve"> Nb de personnes accompagnées </t>
    </r>
    <r>
      <rPr>
        <sz val="11"/>
        <color theme="1"/>
        <rFont val="Calibri"/>
        <family val="2"/>
        <scheme val="minor"/>
      </rPr>
      <t>au 31.12 disposant d'une orientation de la MDPH</t>
    </r>
  </si>
  <si>
    <r>
      <t xml:space="preserve">Indiquez le nombre de lits et places </t>
    </r>
    <r>
      <rPr>
        <sz val="11"/>
        <color theme="1"/>
        <rFont val="Calibri"/>
        <family val="2"/>
        <scheme val="minor"/>
      </rPr>
      <t>autorisés en accueil/hébergement permanent au sein de votre ESMS 
Mettre 0 si non concerné.</t>
    </r>
  </si>
  <si>
    <r>
      <t xml:space="preserve">Indiquez le nombre de lits et places </t>
    </r>
    <r>
      <rPr>
        <sz val="11"/>
        <color theme="1"/>
        <rFont val="Calibri"/>
        <family val="2"/>
        <scheme val="minor"/>
      </rPr>
      <t>autorisés</t>
    </r>
    <r>
      <rPr>
        <strike/>
        <sz val="11"/>
        <color theme="1"/>
        <rFont val="Calibri"/>
        <family val="2"/>
        <scheme val="minor"/>
      </rPr>
      <t xml:space="preserve"> </t>
    </r>
    <r>
      <rPr>
        <sz val="11"/>
        <color theme="1"/>
        <rFont val="Calibri"/>
        <family val="2"/>
        <scheme val="minor"/>
      </rPr>
      <t>en accueil/hébergement temporaire au sein de votre ESMS
Mettre 0 si non concerné.</t>
    </r>
  </si>
  <si>
    <r>
      <t xml:space="preserve">Livret d'accueil </t>
    </r>
    <r>
      <rPr>
        <sz val="11"/>
        <color theme="1"/>
        <rFont val="Calibri"/>
        <family val="2"/>
        <scheme val="minor"/>
      </rPr>
      <t>: Date de la dernière actualisation</t>
    </r>
  </si>
  <si>
    <r>
      <rPr>
        <sz val="11"/>
        <color theme="1"/>
        <rFont val="Calibri"/>
        <family val="2"/>
        <scheme val="minor"/>
      </rPr>
      <t>Charte des droits et libertés de la personne accueillie : annexée au livret d'accueil et affichée dans l'ESMS</t>
    </r>
  </si>
  <si>
    <r>
      <t xml:space="preserve">Contrat de séjour ou document individuel de prise en charge </t>
    </r>
    <r>
      <rPr>
        <sz val="11"/>
        <color theme="1"/>
        <rFont val="Calibri"/>
        <family val="2"/>
        <scheme val="minor"/>
      </rPr>
      <t>: Date de la dernière actualisation</t>
    </r>
  </si>
  <si>
    <r>
      <rPr>
        <sz val="11"/>
        <color theme="1"/>
        <rFont val="Calibri"/>
        <family val="2"/>
        <scheme val="minor"/>
      </rPr>
      <t>Liste des personnes qualifiées : annexée au livret d'accueil</t>
    </r>
  </si>
  <si>
    <r>
      <t xml:space="preserve">Règlement de fonctionnement </t>
    </r>
    <r>
      <rPr>
        <sz val="11"/>
        <color theme="1"/>
        <rFont val="Calibri"/>
        <family val="2"/>
        <scheme val="minor"/>
      </rPr>
      <t>: Date de la dernière actualisation</t>
    </r>
  </si>
  <si>
    <r>
      <t xml:space="preserve">Projet d'établissement ou de service </t>
    </r>
    <r>
      <rPr>
        <sz val="11"/>
        <color theme="1"/>
        <rFont val="Calibri"/>
        <family val="2"/>
        <scheme val="minor"/>
      </rPr>
      <t>: Date de la dernière actualisation</t>
    </r>
  </si>
  <si>
    <r>
      <t xml:space="preserve">Votre établissement / service a-t-il </t>
    </r>
    <r>
      <rPr>
        <sz val="11"/>
        <color theme="1"/>
        <rFont val="Calibri"/>
        <family val="2"/>
        <scheme val="minor"/>
      </rPr>
      <t>formalisé une démarche de gestion des risques et de lutte contre la maltraitance ?</t>
    </r>
  </si>
  <si>
    <r>
      <rPr>
        <sz val="11"/>
        <color theme="1"/>
        <rFont val="Calibri"/>
        <family val="2"/>
        <scheme val="minor"/>
      </rPr>
      <t>Certification sur : Fonctions administratives et de Gestion</t>
    </r>
  </si>
  <si>
    <r>
      <rPr>
        <sz val="11"/>
        <color theme="1"/>
        <rFont val="Calibri"/>
        <family val="2"/>
        <scheme val="minor"/>
      </rPr>
      <t xml:space="preserve"> Certification sur : Fonctions d’accompagnement et / ou de Soins</t>
    </r>
  </si>
  <si>
    <r>
      <rPr>
        <sz val="11"/>
        <color theme="1"/>
        <rFont val="Calibri"/>
        <family val="2"/>
        <scheme val="minor"/>
      </rPr>
      <t>Certification sur : Fonctions logistiques ou support</t>
    </r>
  </si>
  <si>
    <r>
      <rPr>
        <sz val="11"/>
        <color theme="1"/>
        <rFont val="Calibri"/>
        <family val="2"/>
        <scheme val="minor"/>
      </rPr>
      <t>Mode de réalisation des soins somatiques et psychiques</t>
    </r>
  </si>
  <si>
    <r>
      <rPr>
        <sz val="11"/>
        <color theme="1"/>
        <rFont val="Calibri"/>
        <family val="2"/>
        <scheme val="minor"/>
      </rPr>
      <t>Mode de réalisation de la rééducation et réadaptation fonctionnelle</t>
    </r>
  </si>
  <si>
    <r>
      <rPr>
        <sz val="11"/>
        <color theme="1"/>
        <rFont val="Calibri"/>
        <family val="2"/>
        <scheme val="minor"/>
      </rPr>
      <t>Mode de réalisation des prestations en matière d'autonomie</t>
    </r>
  </si>
  <si>
    <r>
      <rPr>
        <sz val="11"/>
        <color theme="1"/>
        <rFont val="Calibri"/>
        <family val="2"/>
        <scheme val="minor"/>
      </rPr>
      <t>Mode de réalisation de l'accompagnement pour exercer ses droits</t>
    </r>
  </si>
  <si>
    <r>
      <rPr>
        <sz val="11"/>
        <color theme="1"/>
        <rFont val="Calibri"/>
        <family val="2"/>
        <scheme val="minor"/>
      </rPr>
      <t xml:space="preserve">Mode de réalisation de l'accompagnement au logement </t>
    </r>
  </si>
  <si>
    <r>
      <rPr>
        <sz val="11"/>
        <color theme="1"/>
        <rFont val="Calibri"/>
        <family val="2"/>
        <scheme val="minor"/>
      </rPr>
      <t>Mode de réalisation "de l'accompagnement pour exercer ses rôles sociaux"</t>
    </r>
  </si>
  <si>
    <r>
      <rPr>
        <sz val="11"/>
        <color theme="1"/>
        <rFont val="Calibri"/>
        <family val="2"/>
        <scheme val="minor"/>
      </rPr>
      <t>Mode de réalisation de l'accompagnement pour participer à la vie sociale</t>
    </r>
  </si>
  <si>
    <r>
      <rPr>
        <sz val="11"/>
        <color theme="1"/>
        <rFont val="Calibri"/>
        <family val="2"/>
        <scheme val="minor"/>
      </rPr>
      <t>Mode</t>
    </r>
    <r>
      <rPr>
        <strike/>
        <sz val="11"/>
        <color theme="1"/>
        <rFont val="Calibri"/>
        <family val="2"/>
        <scheme val="minor"/>
      </rPr>
      <t xml:space="preserve"> </t>
    </r>
    <r>
      <rPr>
        <sz val="11"/>
        <color theme="1"/>
        <rFont val="Calibri"/>
        <family val="2"/>
        <scheme val="minor"/>
      </rPr>
      <t>de réalisation de l'accompagnement en matière de ressources et d'autogestion</t>
    </r>
  </si>
  <si>
    <r>
      <rPr>
        <sz val="11"/>
        <color theme="1"/>
        <rFont val="Calibri"/>
        <family val="2"/>
        <scheme val="minor"/>
      </rPr>
      <t>Mode de réalisation de la gestion des ressources humaines</t>
    </r>
  </si>
  <si>
    <r>
      <t xml:space="preserve">Gestion </t>
    </r>
    <r>
      <rPr>
        <sz val="11"/>
        <color theme="1"/>
        <rFont val="Calibri"/>
        <family val="2"/>
        <scheme val="minor"/>
      </rPr>
      <t xml:space="preserve">administrative, budgétaire, financière et comptable </t>
    </r>
  </si>
  <si>
    <r>
      <rPr>
        <sz val="11"/>
        <color theme="1"/>
        <rFont val="Calibri"/>
        <family val="2"/>
        <scheme val="minor"/>
      </rPr>
      <t>Mode de réalisation de la gestion administrative, budgétaire, financière et comptable</t>
    </r>
  </si>
  <si>
    <r>
      <rPr>
        <sz val="11"/>
        <color theme="1"/>
        <rFont val="Calibri"/>
        <family val="2"/>
        <scheme val="minor"/>
      </rPr>
      <t>Mode de réalisation de la gestion de l'information et de la communication</t>
    </r>
  </si>
  <si>
    <r>
      <rPr>
        <sz val="11"/>
        <color theme="1"/>
        <rFont val="Calibri"/>
        <family val="2"/>
        <scheme val="minor"/>
      </rPr>
      <t xml:space="preserve">Mode de réalisation de la gestion de la qualité et de la sécurité </t>
    </r>
  </si>
  <si>
    <r>
      <rPr>
        <sz val="11"/>
        <color theme="1"/>
        <rFont val="Calibri"/>
        <family val="2"/>
        <scheme val="minor"/>
      </rPr>
      <t xml:space="preserve">Mode de réalisation de la gestion des relations avec le territoire </t>
    </r>
  </si>
  <si>
    <r>
      <rPr>
        <sz val="11"/>
        <color theme="1"/>
        <rFont val="Calibri"/>
        <family val="2"/>
        <scheme val="minor"/>
      </rPr>
      <t>Mode de réalisation des transports liés à gérer, manager, coopérer</t>
    </r>
  </si>
  <si>
    <r>
      <rPr>
        <sz val="11"/>
        <color theme="1"/>
        <rFont val="Calibri"/>
        <family val="2"/>
        <scheme val="minor"/>
      </rPr>
      <t xml:space="preserve">Mode de réalisation de la fourniture des repas </t>
    </r>
  </si>
  <si>
    <r>
      <rPr>
        <sz val="11"/>
        <color theme="1"/>
        <rFont val="Calibri"/>
        <family val="2"/>
        <scheme val="minor"/>
      </rPr>
      <t xml:space="preserve">Mode de réalisation de l'entretien du linge </t>
    </r>
  </si>
  <si>
    <r>
      <rPr>
        <sz val="11"/>
        <color theme="1"/>
        <rFont val="Calibri"/>
        <family val="2"/>
        <scheme val="minor"/>
      </rPr>
      <t xml:space="preserve">Mode de réalisation des transports liés au projet individuel </t>
    </r>
  </si>
  <si>
    <r>
      <rPr>
        <sz val="11"/>
        <color theme="1"/>
        <rFont val="Calibri"/>
        <family val="2"/>
        <scheme val="minor"/>
      </rPr>
      <t xml:space="preserve">Mode de réalisation des transports des biens et matériels liés à la restauration et à l'entretien du linge </t>
    </r>
  </si>
  <si>
    <r>
      <t>- PROPRIETAIRE</t>
    </r>
    <r>
      <rPr>
        <sz val="11"/>
        <color theme="1"/>
        <rFont val="Calibri"/>
        <family val="2"/>
        <scheme val="minor"/>
      </rPr>
      <t xml:space="preserve">
- SOUS CONTRAT LOCATIF DE TYPE BAIL
- MEUBLE LOUE PPROFESSIONNEL
- MIS A DISPOSITION
- MIXTE
- AUTRE</t>
    </r>
  </si>
  <si>
    <r>
      <rPr>
        <sz val="11"/>
        <color theme="1"/>
        <rFont val="Calibri"/>
        <family val="2"/>
        <scheme val="minor"/>
      </rPr>
      <t>Précisez la raison sociale de vos partenaires à la convention plan bleu</t>
    </r>
  </si>
  <si>
    <r>
      <t>- CONVENTION
- GIP
- GIE
- GCS
- GCSMS</t>
    </r>
    <r>
      <rPr>
        <sz val="11"/>
        <color theme="1"/>
        <rFont val="Calibri"/>
        <family val="2"/>
        <scheme val="minor"/>
      </rPr>
      <t xml:space="preserve">
- GHT
- PAS DE COOPERATION</t>
    </r>
  </si>
  <si>
    <t>volets</t>
  </si>
  <si>
    <t xml:space="preserve">Question clé </t>
  </si>
  <si>
    <t xml:space="preserve">Volets </t>
  </si>
  <si>
    <r>
      <t xml:space="preserve">Nombre de lits et places </t>
    </r>
    <r>
      <rPr>
        <sz val="11"/>
        <color theme="1"/>
        <rFont val="Calibri"/>
        <family val="2"/>
        <scheme val="minor"/>
      </rPr>
      <t>autorisés au 31.12.N-1</t>
    </r>
  </si>
  <si>
    <r>
      <t xml:space="preserve">Nombre de lits et places installés au </t>
    </r>
    <r>
      <rPr>
        <sz val="11"/>
        <color theme="1"/>
        <rFont val="Calibri"/>
        <family val="2"/>
        <scheme val="minor"/>
      </rPr>
      <t>31.12.N-1</t>
    </r>
  </si>
  <si>
    <r>
      <t xml:space="preserve">Nombre de places </t>
    </r>
    <r>
      <rPr>
        <sz val="11"/>
        <color theme="1"/>
        <rFont val="Calibri"/>
        <family val="2"/>
        <scheme val="minor"/>
      </rPr>
      <t>autorisées au 31.12.N-1</t>
    </r>
  </si>
  <si>
    <r>
      <t xml:space="preserve">Nombre de places installées au </t>
    </r>
    <r>
      <rPr>
        <sz val="11"/>
        <color theme="1"/>
        <rFont val="Calibri"/>
        <family val="2"/>
        <scheme val="minor"/>
      </rPr>
      <t>31.12.N-1</t>
    </r>
  </si>
  <si>
    <t>Nombre de jours d'ouverture dans l'année unité 1</t>
  </si>
  <si>
    <t>Nombre de jours d'ouverture dans l'année unité 2</t>
  </si>
  <si>
    <t>Nombre de jours d'ouverture dans l'année unité 3</t>
  </si>
  <si>
    <t>Nombre de jours d'ouverture dans l'année unité 4</t>
  </si>
  <si>
    <t xml:space="preserve"> </t>
  </si>
  <si>
    <t>IPr1.1 Taux de personnes en dérogation ou hors autorisation pour motifs d'âge</t>
  </si>
  <si>
    <t>2Pr6.1 Répartition par âge des personnes accompagnées</t>
  </si>
  <si>
    <t>2Pr6.2 Répartition par âge des personnes accompagnées</t>
  </si>
  <si>
    <t>2Pr6.3 Répartition par âge des personnes accompagnées</t>
  </si>
  <si>
    <t>2Pr6.4 Répartition par âge des personnes accompagnées</t>
  </si>
  <si>
    <t>2Pr6.5 Répartition par âge des personnes accompagnées</t>
  </si>
  <si>
    <t>2Pr6.6 Répartition par âge des personnes accompagnées</t>
  </si>
  <si>
    <t>2Pr6.7 Répartition par âge des personnes accompagnées</t>
  </si>
  <si>
    <t>2Pr6.8 Répartition par âge des personnes accompagnées</t>
  </si>
  <si>
    <t>2Pr6.9 Répartition par âge des personnes accompagnées</t>
  </si>
  <si>
    <t>2Pr6.10 Répartition par âge des personnes accompagnées</t>
  </si>
  <si>
    <t>2Pr6.11 Répartition par âge des personnes accompagnées</t>
  </si>
  <si>
    <t>2Pr6.12 Répartition par âge des personnes accompagnées</t>
  </si>
  <si>
    <t>2Pr6.13 Répartition par âge des personnes accompagnées</t>
  </si>
  <si>
    <t>2Pr6.14 Répartition par âge des personnes accompagnées</t>
  </si>
  <si>
    <t>2Pr6.15 Répartition par âge des personnes accompagnées</t>
  </si>
  <si>
    <t>2Pr6.16 Répartition par âge des personnes accompagnées</t>
  </si>
  <si>
    <t>2Pr6.17 Répartition par âge des personnes accompagnées</t>
  </si>
  <si>
    <t>2Pr6.18 Répartition par âge des personnes accompagnées</t>
  </si>
  <si>
    <t>2Pr6.19 Répartition par âge des personnes accompagnées</t>
  </si>
  <si>
    <t>2Pr6.20 Répartition par âge des personnes accompagnées</t>
  </si>
  <si>
    <t>2Pr6.21 Répartition par âge des personnes accompagnées</t>
  </si>
  <si>
    <t>2Pr6.22 Répartition par âge des personnes accompagnées</t>
  </si>
  <si>
    <t>2Pr6.2 Répartition en fonction des GIR</t>
  </si>
  <si>
    <t>2Pr6.3 Répartition en fonction des types de déficiences observées</t>
  </si>
  <si>
    <t>2Pr6.4 Durée moyenne de séjour / d'accompagnement</t>
  </si>
  <si>
    <t xml:space="preserve">2pr6.5 Part des personnes bénéficiant d'une mesure de protection </t>
  </si>
  <si>
    <t xml:space="preserve">2Pr6.6 Taux d’occupation des places habilitées par des personnes bénéficiaires de l’aide sociale départementale à l’hébergement </t>
  </si>
  <si>
    <t xml:space="preserve">IPr2.1.1 Score moyen de l’échelle retenue de dépendance (dernier GMP validé)  </t>
  </si>
  <si>
    <t>IPr2.1.2 Score moyen de l’échelle retenue de dépendance (dernier GMP connu)</t>
  </si>
  <si>
    <t>IPr2.2.1 Score moyen de l’échelle retenue de charge en soins (PMP validé)</t>
  </si>
  <si>
    <t>IPr2.2.2 Score moyen de l’échelle retenue de charge en soins : dernier PMP connu</t>
  </si>
  <si>
    <t xml:space="preserve">IPr3.1 Répartition des personnes accompagnéesselon leur provenance </t>
  </si>
  <si>
    <t xml:space="preserve">IPr3.2 Répartition des personnes accompagnées sorties définitivement sur l'année par motif ou destination </t>
  </si>
  <si>
    <t xml:space="preserve">IPr3.3 Taux d’hospitalisation complète </t>
  </si>
  <si>
    <t xml:space="preserve">IPr4.1.1 Taux de réalisation de l'activité </t>
  </si>
  <si>
    <t>IPr4.1.2 Taux de réalisation de l'activité</t>
  </si>
  <si>
    <t xml:space="preserve"> Taux d'occupation des lits ou places autorisés en accompagnement permanent en %</t>
  </si>
  <si>
    <t xml:space="preserve"> Taux d'occupation des lits ou places autorisés en hébergement temporaire en %</t>
  </si>
  <si>
    <t xml:space="preserve"> Taux d'occupation des places autorisés en accueil de jour en %</t>
  </si>
  <si>
    <t>2Pr7.1.1 Nombre moyen de journées d’absence des personnes accompagnées sur la période</t>
  </si>
  <si>
    <t xml:space="preserve">2Pr7.1.2 Part des actes/séances programmés non réalisés </t>
  </si>
  <si>
    <t xml:space="preserve"> Commentaires et remarques</t>
  </si>
  <si>
    <t xml:space="preserve">IPr5.1 Taux d'admission sur les lits/places </t>
  </si>
  <si>
    <t>IRe1.1 Taux d'ETP vacants</t>
  </si>
  <si>
    <t xml:space="preserve">IRe1.2 Taux de prestations externes sur les prestations directes </t>
  </si>
  <si>
    <t xml:space="preserve">IRe2.1 Taux de personnels occupant une fonction de gestion d'équipe ou de "management" </t>
  </si>
  <si>
    <t>IRe2.2 Taux d’absentéisme (hors formation) en %</t>
  </si>
  <si>
    <t>IRe2.3 Taux de rotation des personnels</t>
  </si>
  <si>
    <t xml:space="preserve">2Re3.1 Répartition du personnel par fonction </t>
  </si>
  <si>
    <t>2Re3.2 Pyramide des âges du personnel au 31.12</t>
  </si>
  <si>
    <t>2Re3.2 Pyramide des âges du personnel au 31.13</t>
  </si>
  <si>
    <t>2Re3.2 Pyramide des âges du personnel au 31.14</t>
  </si>
  <si>
    <t>2Re3.2 Pyramide des âges du personnel au 31.15</t>
  </si>
  <si>
    <t>2Re3.2 Pyramide des âges du personnel au 31.16</t>
  </si>
  <si>
    <t>2Re3.2 Pyramide des âges du personnel au 31.17</t>
  </si>
  <si>
    <t>2Re3.2 Pyramide des âges du personnel au 31.18</t>
  </si>
  <si>
    <t>2Re3.2 Pyramide des âges du personnel au 31.19</t>
  </si>
  <si>
    <t>2Re3.2 Pyramide des âges du personnel au 31.20</t>
  </si>
  <si>
    <t>2Re3.2 Pyramide des âges du personnel au 31.21</t>
  </si>
  <si>
    <t>2Re3.3 Taux d’absentéisme par motif</t>
  </si>
  <si>
    <t xml:space="preserve">2Re3.6 </t>
  </si>
  <si>
    <t>IFi1.1 Taux d'atteinte des prévisions de recettes</t>
  </si>
  <si>
    <t xml:space="preserve">IFi1.2 Taux d'atteinte des prévisions de dépenses </t>
  </si>
  <si>
    <t xml:space="preserve">IFi2.1 Taux de CAF </t>
  </si>
  <si>
    <t>IFi2.2 Taux de vétusté des constructions</t>
  </si>
  <si>
    <t xml:space="preserve">IFi2.5 Taux de vétusté des équipements
</t>
  </si>
  <si>
    <t xml:space="preserve">IFi2.3 Taux d'endettement </t>
  </si>
  <si>
    <t>2Fi3.2 Répartition des dépenses réalisées par groupe</t>
  </si>
  <si>
    <t>2Fi4.1 Répartition des recettes par section tarifaire</t>
  </si>
  <si>
    <t>2Fi4.2 Répartition des dépenses par section tarifaire</t>
  </si>
  <si>
    <t>2Fi4.3 Taux d'utilisation de la dotation en soins</t>
  </si>
  <si>
    <t>2Fi4.4 Structure des dépenses financées par la dotation de soins</t>
  </si>
  <si>
    <t xml:space="preserve">IFi2.4 Fonds de roulement en jours de charges courantes </t>
  </si>
  <si>
    <t>Atypies
 (non bloquant)</t>
  </si>
  <si>
    <t>Cette donnée est reprise de l'indicateur de répartition par âge des personnes accompagnées</t>
  </si>
  <si>
    <t>Cette donnée sera reprise pour le calcul du taux de rotation</t>
  </si>
  <si>
    <t>Toutes personnes, y compris hébergement temporaire, accueil de jour et quel que soit le mode d'accompagnement. Cette valeur sera reprise automatiquement dans le calcul d'autres indicateurs</t>
  </si>
  <si>
    <t xml:space="preserve">Cette donée sera reprise pour le calcul du taux de rotation </t>
  </si>
  <si>
    <t>Cette donnée est reprise automatiquement de l'indicateur "taux d'admission"</t>
  </si>
  <si>
    <t>Cette donnée est reprise automatiquement de l'indicateur "Durée moyenne d'accompagnement"</t>
  </si>
  <si>
    <t xml:space="preserve">Cette donnée est reprise automatiquement des données de caractérisation. </t>
  </si>
  <si>
    <t>Cette donnée est reprise automatiquement de l'indicateur "taux d'absentéisme par motif "</t>
  </si>
  <si>
    <t>Cette donnée sera reprise automatiquement pour le calcul de l'indicateur "taux d'absentéisme"</t>
  </si>
  <si>
    <t>Cette donnée est reprise automatiquement de l'indicateur "taux de personnel occupant une fonction de management"</t>
  </si>
  <si>
    <t>Cette donnée est la somme automatique des différentes fonctions d'ETP et doit correspondre à la valeur saisie à la question 370 "Nombre d'ETP réel au 31.12"</t>
  </si>
  <si>
    <t>Cette donnée est reprise automatiquement de l'indicateur "Taux d'atteinte de prévision des recettes"</t>
  </si>
  <si>
    <t>Cette donnée est reprise automatiquement de l'indicateur "Taux d'atteinte de prévision des dépenses</t>
  </si>
  <si>
    <t xml:space="preserve">Cette donnée est reprise automatiquement de l'indicateur de Taux d'hospitalisation </t>
  </si>
  <si>
    <t>Cette donnée sera reprise dans le calcul de l'indicateur "taux d'occupation des places habilitées ASH"</t>
  </si>
  <si>
    <t>Cette donnée sera reprise dans le calcul du taux de réalisation de l'activité pour les CAMS et CMPP</t>
  </si>
  <si>
    <t>CMPP + CAMSP</t>
  </si>
  <si>
    <t xml:space="preserve">Catégorie d'ESMS </t>
  </si>
  <si>
    <t xml:space="preserve">ESMS Concerné </t>
  </si>
  <si>
    <t>ESMS Concerné</t>
  </si>
  <si>
    <t>2) COMMENT CA S'UTILISE ?</t>
  </si>
  <si>
    <r>
      <t xml:space="preserve">221 Bureau d'Aide Psychologique Universitaire </t>
    </r>
    <r>
      <rPr>
        <sz val="11"/>
        <color theme="1"/>
        <rFont val="Calibri"/>
        <family val="2"/>
        <scheme val="minor"/>
      </rPr>
      <t>B.A.P.U</t>
    </r>
  </si>
  <si>
    <r>
      <t>460 Service Prestataire d'Aide à Domicile S.A.</t>
    </r>
    <r>
      <rPr>
        <sz val="11"/>
        <color theme="1"/>
        <rFont val="Calibri"/>
        <family val="2"/>
        <scheme val="minor"/>
      </rPr>
      <t>A.D.</t>
    </r>
  </si>
  <si>
    <r>
      <t>Si l'OG a répondu ''partiellement</t>
    </r>
    <r>
      <rPr>
        <sz val="11"/>
        <color theme="1"/>
        <rFont val="Calibri"/>
        <family val="2"/>
        <scheme val="minor"/>
      </rPr>
      <t xml:space="preserve">", préciser les autres modes de réalisation de la prestation </t>
    </r>
  </si>
  <si>
    <r>
      <t xml:space="preserve">Gestion </t>
    </r>
    <r>
      <rPr>
        <sz val="11"/>
        <color theme="1"/>
        <rFont val="Calibri"/>
        <family val="2"/>
        <scheme val="minor"/>
      </rPr>
      <t xml:space="preserve">budgétaire, financière et comptable </t>
    </r>
  </si>
  <si>
    <r>
      <t xml:space="preserve">Si l'OG a répondu ''partiellement </t>
    </r>
    <r>
      <rPr>
        <sz val="11"/>
        <color theme="1"/>
        <rFont val="Calibri"/>
        <family val="2"/>
        <scheme val="minor"/>
      </rPr>
      <t xml:space="preserve">", préciser les autres modes de réalisation de la prestation </t>
    </r>
  </si>
  <si>
    <r>
      <t xml:space="preserve">Gestion des données </t>
    </r>
    <r>
      <rPr>
        <sz val="11"/>
        <color theme="1"/>
        <rFont val="Calibri"/>
        <family val="2"/>
        <scheme val="minor"/>
      </rPr>
      <t>des personnes accueillies, système d'information, informatique, TIC, archivage informatique des données, GED</t>
    </r>
  </si>
  <si>
    <t>Périmètre</t>
  </si>
  <si>
    <t xml:space="preserve">Gestion administrative, budgétaire, financière et comptable </t>
  </si>
  <si>
    <t>toutes les données</t>
  </si>
  <si>
    <t xml:space="preserve">MAS + FAM/EAM + CRP + EEAP +  EANM + EHPAD </t>
  </si>
  <si>
    <t>Légende</t>
  </si>
  <si>
    <r>
      <t xml:space="preserve">Indiquez le nombre de places </t>
    </r>
    <r>
      <rPr>
        <sz val="11"/>
        <color theme="1"/>
        <rFont val="Calibri"/>
        <family val="2"/>
        <scheme val="minor"/>
      </rPr>
      <t xml:space="preserve">autorisées </t>
    </r>
    <r>
      <rPr>
        <sz val="11"/>
        <color theme="1"/>
        <rFont val="Calibri"/>
        <family val="2"/>
        <scheme val="minor"/>
      </rPr>
      <t>en accueil de jour au sein de votre ESMS
Mettre 0 si non concerné</t>
    </r>
  </si>
  <si>
    <t xml:space="preserve">Cette donnée sera reprise automatiquement pour le calcul de l'indicateur "structure des dépenses financées par la dotation de soins" </t>
  </si>
  <si>
    <t xml:space="preserve">: Correspond aux données à collecter en prévision de l'ouverture de la plateforme TDB </t>
  </si>
  <si>
    <t>IME + ITEP + IEM + IDA + EEAP + IDV + MAS + FAM/EAM + CRP + EANM +EHPAD</t>
  </si>
  <si>
    <t>Questions</t>
  </si>
  <si>
    <t xml:space="preserve">Questions </t>
  </si>
  <si>
    <t xml:space="preserve">Informations à collecter </t>
  </si>
  <si>
    <t>Informations à collecter</t>
  </si>
  <si>
    <t>Conditions</t>
  </si>
  <si>
    <t>Contrôles de cohérence (bloquant)</t>
  </si>
  <si>
    <t>Indicateurs</t>
  </si>
  <si>
    <t xml:space="preserve">Données source </t>
  </si>
  <si>
    <t>Données à collecter</t>
  </si>
  <si>
    <t xml:space="preserve">Le périmètre de l'OG </t>
  </si>
  <si>
    <t>Identification de l’organisme gestionnaire</t>
  </si>
  <si>
    <t xml:space="preserve">2Pr6.5 Part des personnes bénéficiant d'une mesure de protection </t>
  </si>
  <si>
    <t>2Pr7.2 File active des personnes accompagnées sur la période</t>
  </si>
  <si>
    <t xml:space="preserve">IPr5.2 Taux de rotation des personnes accompagnées </t>
  </si>
  <si>
    <t>IPr5.2 Taux de rotation des personnes accompagnées en accueil de jour</t>
  </si>
  <si>
    <t xml:space="preserve"> La grille de préparation à la collecte ne se substitue ni au remplissage des données sur la plateforme, au cours de la période de saisie, ni au fichier d'import. Cette grille n'est pas interfacée avec la plateforme Tableau de Bord.</t>
  </si>
  <si>
    <t>IME + ITEP + IEM + IDA + EEAP + IDV + MAS + FAM/EAM + CRP + EANM + EHPAD +  ESAT + SSIAD + SESSAD + SAMSAH + SPASAD + SAVS + CAMSP + CMPP + IES</t>
  </si>
  <si>
    <t>IME + ITEP + IEM + IDA + EEAP + IDV + MAS + FAM/EAM + CRP + EANM +EHPAD + IES</t>
  </si>
  <si>
    <t>IME + ITEP + IEM + IDA + EEAP + IDV + MAS + FAM/EAM + CRP + EANM +EHPAD + ESAT + IES</t>
  </si>
  <si>
    <t>IME + ITEP + IEM + IDA + EEAP + IDV + MAS + FAM/EAM + CRP + EANM +EHPAD + ESAT + SSIAD + SESSAD + SAMSAH + SPASAD + SAVS + IES</t>
  </si>
  <si>
    <t>L'ESMS dispose t-il des éléments socles garantissant le bon fonctionnement de son SI ?</t>
  </si>
  <si>
    <t>Gouvernance du SI</t>
  </si>
  <si>
    <t>- OUI
- EN COURS 
- NON</t>
  </si>
  <si>
    <t>Le schéma directeur des systèmes d'information  ou une feuille de route est un document dans lequel sont définis les orientations en matière de SI, les projets à mener et les moyens associés pour une période de 3 à 5 ans.</t>
  </si>
  <si>
    <t>La feuille de route fait l'objet d'un point de situation avec la direction</t>
  </si>
  <si>
    <t xml:space="preserve">- PAS DE REUNION
- 1 FOIS PAR AN
- 2 FOIS PAR AN
- PLUS DE 2 FOIS PAR AN
</t>
  </si>
  <si>
    <t xml:space="preserve">Le SI est un axe identifié dans le cadre du CPOM </t>
  </si>
  <si>
    <t>q14=OUI</t>
  </si>
  <si>
    <t>Moyens alloués au SI</t>
  </si>
  <si>
    <t>Vous identifiez clairement un budget pour le SI chaque année</t>
  </si>
  <si>
    <t>Quel est le montant en euro du budget d'exploitation de votre SI ?</t>
  </si>
  <si>
    <t xml:space="preserve">Quel est le montant en euro du budget d'investissement de votre SI ? </t>
  </si>
  <si>
    <t xml:space="preserve">Vous disposez d'un responsable des Systèmes d'Information (RSI) ou Directeur des systèmes d'Information (DSI) </t>
  </si>
  <si>
    <t xml:space="preserve">- NON 
- RECRUTEMENT EN COURS
- OUI, en interne à l'ESMS (salarié de la structure)
- OUI, en externe à l'ESMS (recours à prestataire) 
 - OUI, mutualisé et internalisé au sein de l'OG
- OUI, mutualisé au sein de l'OG et externalisé (prestataire) 
- OUI, mutualisé avec d'autres ESMS (GCS MS, convention, etc.)
</t>
  </si>
  <si>
    <t>Equipement SI</t>
  </si>
  <si>
    <t xml:space="preserve">Si OUI, donnez le nom de la solution : </t>
  </si>
  <si>
    <t>Sécurité SI</t>
  </si>
  <si>
    <t>Votre politique de sécurité informatique prévoit-elle la mise en oeuvre des actions suivantes</t>
  </si>
  <si>
    <t xml:space="preserve">-UN ACCES AU SYSTÈME D'INFORMATION DE L'ETABLISSEMENT EST-IL SYSTEMATIQUEMENT NOMINATIF ?
- UNE POLITIQUE DE SECURITE DES MOTS DE PASSE A ÉTÉ MISE EN ŒUVRE 
- DES AUDITS EXTERNES SONT REALISES REGULIEREMENT </t>
  </si>
  <si>
    <t xml:space="preserve">Des sauvegardes de données sont effectuées régulièrement </t>
  </si>
  <si>
    <t xml:space="preserve">Vous avez désigné un délégué à la protection des données (DPO) </t>
  </si>
  <si>
    <t xml:space="preserve">- INTERNE
 - MUTUALISE AVEC OG ET INTERNALISE
- MUTUALISE AVEC OG ET EXTERNALISE  
- MUTUALISE AVEC AUTRES ESMS
- EXTERNALISE  </t>
  </si>
  <si>
    <t xml:space="preserve">Actions entreprises pour la mise en conformité avec le Règlement général sur la protection des données (RGPD) </t>
  </si>
  <si>
    <t xml:space="preserve">
1 :Réalisation d'un registre des activités de traitement
2:Plan d'actions détaillant les actions RGPD à mener
3: Existence d’un document lié au règlement intérieur  formalisant les règles d’accès et d’usage du SI, en particulier pour les applications gérant des données 
de santé à caractère personnel, diffusé au personnel, aux nouveaux arrivants, prestataires et fournisseurs 
4: Information des usagers /résidents sur les conditions d’utilisation des données à caractère personnel
5 :Procédure exercice des droits 
6: Procédure notification violation des données
7 :Politique  de conservation et de suppression des données personnelles </t>
  </si>
  <si>
    <t xml:space="preserve">Vous disposez de procédures dégradées en cas de panne informatique </t>
  </si>
  <si>
    <t xml:space="preserve">Vos données de santé sont-elles hébergées à l'externe ? </t>
  </si>
  <si>
    <t xml:space="preserve">-OUI
- NON
- EN COURS
- NON APPLICABLE </t>
  </si>
  <si>
    <t xml:space="preserve">Plusieurs actions peuvent être cochées </t>
  </si>
  <si>
    <t>Si OUI, l'hébergeur est-il certifié Hébergeurs de Données de Santé (HDS) ?</t>
  </si>
  <si>
    <t xml:space="preserve">Si OUI, veuillez indiquer le nom de l'hébergeur </t>
  </si>
  <si>
    <t>Capacités d'échange et de partage de l'ESMS</t>
  </si>
  <si>
    <t xml:space="preserve">Les salariés ont ils un accès dématérialisé aux procédures / documents de leur établissement ou service ? </t>
  </si>
  <si>
    <t>- OUI 
- NON</t>
  </si>
  <si>
    <t>Votre logiciel est-il en capacité de faire le lien avec le DMP ?</t>
  </si>
  <si>
    <t xml:space="preserve">-Non mon logiciel ne fait pas le lien avec le DMP
-Oui, il fait le lien et je l'utilise en lecture du DMP
-Oui, il fait le lien et je l'utilise en alimentation du DMP
-Oui, il fait le lien et je l'utilise en création du DMP
-Non applicable </t>
  </si>
  <si>
    <t>Votre établissement utilise-t-il un service de Messagerie Sécurisée intégré à l’espace de confiance MS Santé ?</t>
  </si>
  <si>
    <t>- OUI
- NON
- NON APPLICABLE</t>
  </si>
  <si>
    <t>Fonctions de pilotage</t>
  </si>
  <si>
    <t xml:space="preserve">De quel type d'outil disposez-vous  pour la gestion comptable, budgétaire et financière ? </t>
  </si>
  <si>
    <t>Si logiciel, indiquez le nom du couple éditeur/logiciel</t>
  </si>
  <si>
    <t xml:space="preserve">De quel type d'outil disposez-vous  pour le pilotage de l'établissement (tableau de bord transversaux) ? </t>
  </si>
  <si>
    <t>Fonctions supports</t>
  </si>
  <si>
    <t xml:space="preserve"> Combien de modules sont couverts par votre SI RH actuel ?
1. Piloter la fonction RH
2. Piloter la masse salariale
3. Recrutement et Mobilité
4. Gestion administrative du personnel
5. Gestion des temps et activités (GTA)
6. Gestion Prévisionnelle des Métiers et des Compétences (GPMC)
7. Gestion de la formation
8. Promouvoir la santé et la qualité de vie au travail
9. Paie</t>
  </si>
  <si>
    <t>Si vous possèdez :
'Aucun module = non informatisé 
De 1 à 3 module(s) =  maturité faible
De 4 à 6 modules = maturité moyenne
De 7 à 9 modules = maturité forte</t>
  </si>
  <si>
    <t>De quel type d'outil disposez vous pour la gestion des stocks et approvisionnements ?</t>
  </si>
  <si>
    <t xml:space="preserve">De quel type d'outil disposez vous pour la facturation ? </t>
  </si>
  <si>
    <t xml:space="preserve"> Dossier informatisé de l’usager/ résident</t>
  </si>
  <si>
    <t>De quel type d'outil disposez vous pour le dossier de l'usager ?</t>
  </si>
  <si>
    <t xml:space="preserve">Taux de dossiers administratifs d'un usager/résident informatisés </t>
  </si>
  <si>
    <t xml:space="preserve">Taux de projets personnalisés d'un usager/résident informatisés </t>
  </si>
  <si>
    <t>L'usager/résident ou aidant a-t-il un espace dédié dans le SI de l'ESMS ?</t>
  </si>
  <si>
    <t>OUI
NON
EN COURS</t>
  </si>
  <si>
    <t xml:space="preserve">L'usager/résident peut-il alimenter son dossier informatisé ? </t>
  </si>
  <si>
    <t>reprise q280</t>
  </si>
  <si>
    <t>Quel est l'usage du SI dans l'ESMS ?</t>
  </si>
  <si>
    <r>
      <t xml:space="preserve">
</t>
    </r>
    <r>
      <rPr>
        <b/>
        <sz val="11"/>
        <rFont val="Calibri"/>
        <family val="2"/>
        <scheme val="minor"/>
      </rPr>
      <t>Une feuille de route SI ou un schéma directeur des systèmes d'information (SDSI) a été  défini et formalisé</t>
    </r>
    <r>
      <rPr>
        <b/>
        <strike/>
        <sz val="11"/>
        <rFont val="Calibri"/>
        <family val="2"/>
        <scheme val="minor"/>
      </rPr>
      <t xml:space="preserve">
</t>
    </r>
  </si>
  <si>
    <t>Quelles sont les pratiques de l'ESMS en matière de développement durable ?</t>
  </si>
  <si>
    <t>Volet gouvernance</t>
  </si>
  <si>
    <t>Intégration des enjeux du développement durable</t>
  </si>
  <si>
    <t>- 1. Les projets majeurs de la structure ne tiennent compte que de l’impact économique.
- 2. Les projets majeurs de la structure tiennent compte des impacts sur tous les enjeux du Développement Durable : environnementaux, sociaux, sociétaux ou économiques.
- 3. Les impacts des projets majeurs de la structure sur les enjeux du Développement Durable sont positifs et font l’objet d’un engagement (projet de la structure, fiche action dans le CPOM, articles dans les conventions de partenariat, etc.).
- 4. Les impacts des projets majeurs de la structure sur les enjeux du Développement Durable font l’objet d’une évaluation, d'un suivi et d'une amélioration continue.
- 5. Tous les projets de la structure font l’objet d’une formalisation, d’une évaluation, d’un suivi et d’une amélioration continue en matière d’enjeux du Développement Durable.</t>
  </si>
  <si>
    <t>Volet social</t>
  </si>
  <si>
    <t xml:space="preserve">Qualité de vie au travail (QVT) </t>
  </si>
  <si>
    <t xml:space="preserve"> - 1. La structure respecte la réglementation en matière de conditions de travail.
- 2. La structure met en place des dispositifs donnant la capacité aux salariés de s’exprimer et d’agir sur leurs conditions de travail.
- 3. La structure co-construit avec les salariés ou leurs représentants le contenu et l’organisation du travail lors des phases de conception, de mise en œuvre et d’évaluation des projets techniques ou organisationnels.
- 4. Le contenu et l’organisation du travail est parfaitement aligné sur les enjeux de la qualité de vie au travail, la direction est formée à ces enjeux.
- 5. Les enjeux de la qualité de vie au travail font l’objet d’une évaluation et d’une amélioration continue.</t>
  </si>
  <si>
    <t>Volet environnemental</t>
  </si>
  <si>
    <t>Consommation d'énergie par m²</t>
  </si>
  <si>
    <t xml:space="preserve">Consommation d'énergie annuelle </t>
  </si>
  <si>
    <t>Superficie en m²</t>
  </si>
  <si>
    <t>reprise de q85</t>
  </si>
  <si>
    <t xml:space="preserve">Politique de gestion des déchets </t>
  </si>
  <si>
    <t>- 1. La structure n’a pas d’engagement au-delà des obligations juridiques.
- 2. La structure a formalisé une politique de gestion des déchets et réalisé une cartographie des filières de tri et des quantités produites.
- 3. La structure s'est donnée des objectifs de réduction et valorisation des déchets avec la mise en œuvre du tri sélectif ; les professionnels sont sensibilisés et/ou formés.
- 4. La politique et les procédures de gestion des déchets sont régulièrement évaluées et améliorées ; les patients et personnes accompagnées sont sensibilisés au tri des déchets.
- 5. La politique d'achats prend en compte la gestion des déchets issus des produits achetés.</t>
  </si>
  <si>
    <t>Volet économique</t>
  </si>
  <si>
    <t>Politique d'achat</t>
  </si>
  <si>
    <t>- 1. La structure a diagnostiqué ses pratiques d’achats.
- 2. La structure a ajusté ses achats aux besoins réels afin de rechercher un impact économique.
- 3. La structure intègre dans sa politique d’achat et d’appels d’offres des critères environnementaux.
- 4. La structure pratique des achats dans une approche en coût global et intègre des critères environnementaux et/ou sociaux.
- 5. La structure a mis en place un processus de décision et une politique évaluée, améliorée en continu et diffusée.</t>
  </si>
  <si>
    <t>Cette information est reprise automatiquement des données de l'indicateur "2Pr6.1 Répartition par âge des personnes accompagnées" de l'Axe 1</t>
  </si>
  <si>
    <t>Cette donnée est reprise de la question "Superficie des locaux en m2" des données de caractérisation des ESMS, rubrique "ressources matérielles"</t>
  </si>
  <si>
    <t>Précisez le mode de prise en charge ou d’accueil</t>
  </si>
  <si>
    <t>Conseil de la vie sociale ou autre forme de participation : Date de la dernière réunion avant le 31.12 de l'exercice clos</t>
  </si>
  <si>
    <t>Les ESMS non soumis à l'obligation de réunir un CVS doivent prévoir une autre forme de participation associant les représentants des usagers et de leurs familles</t>
  </si>
  <si>
    <t>Réalisation des achats de la structure</t>
  </si>
  <si>
    <t>Mode de réalisation des achats de la structure</t>
  </si>
  <si>
    <t>-GHT
- GCS/GCSMS
- Groupement d’achat
- Opérateurs nationaux
- Convention
- Autres</t>
  </si>
  <si>
    <t>Veuillez renseigner un nombre entier</t>
  </si>
  <si>
    <t xml:space="preserve">Précisez  la nature de ces missions d'appui-ressource </t>
  </si>
  <si>
    <t>Troubles du comportement et de la communication (TCC)</t>
  </si>
  <si>
    <t>Nombre de personnes atteintes de troubles du comportement et de la communication (TCC) à titre principal</t>
  </si>
  <si>
    <t>Nombre de personnes atteintes de troubles du comportement et de la communication (TCC) à titre associé</t>
  </si>
  <si>
    <t xml:space="preserve">IPr5.2.1 Taux de rotation des personnes accompagnées </t>
  </si>
  <si>
    <t>IPr5.2.2 Taux de rotation des personnes accompagnées en accueil de jour</t>
  </si>
  <si>
    <t>Nombre d'ETP vacants en interne</t>
  </si>
  <si>
    <t>La somme du nombre d'ETP vacants concernant la fonction SOINS (q857) et du nombre d'ETP vacants concernant la fonction SOCIO EDUCATIVE (q858) doit être inférieure ou égale au nombre total d'ETP vacants (q349)</t>
  </si>
  <si>
    <t>Valeur initiale (valeur brute) des constructions en Euros = somme des comptes 213, 214, et 223 et 224 si existants</t>
  </si>
  <si>
    <t>Charges courantes en Euros</t>
  </si>
  <si>
    <t xml:space="preserve">: Correspond aux données qui sont automatiquement reprises depuis les SI CNSA pour les ESMS sous compétence exclusive ARS ou conjointe ARS/CD. // Correspond aux données à collecter pour les ESMS qui sont sous compétence exclusive des CD. </t>
  </si>
  <si>
    <t xml:space="preserve">- Non informatisé 
- Outil bureautique (Word, excel,etc.)
 - Logiciel 
</t>
  </si>
  <si>
    <t xml:space="preserve">- Non informatisé 
- Outil bureautique (Word, excel,etc.)
 - Logiciel </t>
  </si>
  <si>
    <t xml:space="preserve">- Non informatisé 
- Outil bureautique (Word, excel,etc.)
 - Logiciel  </t>
  </si>
  <si>
    <t xml:space="preserve">-En interne à l'ESMS 
- De manière mutualisée en interne à l'OG
- De manière mutualisée  dans le cadre d'une coopération formalisée (convention,  GIP, GIE, GCS, GCSMS, GHT…)
 </t>
  </si>
  <si>
    <t>Si selection d'un mode de prise en charge ou d'accueil à q925,</t>
  </si>
  <si>
    <t>Nombre d'ETP exerçant une fonction de "management" ou de  gestion d'équipe</t>
  </si>
  <si>
    <t>Nombre d'ETP Direction/Encadrement</t>
  </si>
  <si>
    <t xml:space="preserve"> - Dont nombre d’ETP de personnel médical d'encadrement</t>
  </si>
  <si>
    <t>Nombre d'ETP Administration /Gestion</t>
  </si>
  <si>
    <t>Nombre d'ETP Services généraux</t>
  </si>
  <si>
    <t>Nombre d'ETP Restauration</t>
  </si>
  <si>
    <t>Nombre d'ETP Socio-éducatif</t>
  </si>
  <si>
    <t xml:space="preserve">     - Dont nombre d'ETP d'aide médico-psychologique</t>
  </si>
  <si>
    <t xml:space="preserve">     - Dont nombre d'ETP d'animateur</t>
  </si>
  <si>
    <t xml:space="preserve"> - Dont nombre d’ETP de moniteur éducateur 
</t>
  </si>
  <si>
    <t xml:space="preserve"> - Dont nombre d’ETP d’éducateur spécialisé
</t>
  </si>
  <si>
    <t xml:space="preserve"> - Dont nombre d’ETP d’assistant social
</t>
  </si>
  <si>
    <t>Nombre d'ETP Paramédical</t>
  </si>
  <si>
    <t xml:space="preserve">            - Dont nombre d'ETP d'infirmier</t>
  </si>
  <si>
    <t xml:space="preserve">            - Dont nombre d'ETP d'aide médico-psychologique</t>
  </si>
  <si>
    <t xml:space="preserve">            - Dont nombre d'ETP d'aide soignant</t>
  </si>
  <si>
    <t xml:space="preserve">            - Dont nombre d'ETP de kinésithérapeute</t>
  </si>
  <si>
    <t xml:space="preserve">            - Dont nombre d'ETP de psychomotricien</t>
  </si>
  <si>
    <t xml:space="preserve">            - Dont nombre d'ETP d'ergothérapeute</t>
  </si>
  <si>
    <t xml:space="preserve"> - Dont nombre d’ETP d’orthophoniste
</t>
  </si>
  <si>
    <t>Nombre d’ETP de psychologue</t>
  </si>
  <si>
    <t>Nombre d’ETP d’ASH</t>
  </si>
  <si>
    <t xml:space="preserve">Nombre d'ETP Médical </t>
  </si>
  <si>
    <t xml:space="preserve">               - Dont nombre d'ETP de médecin coordonnateur</t>
  </si>
  <si>
    <t>Nombre d’ETP de personnel Education nationale</t>
  </si>
  <si>
    <t>Nombre d'ETP Autres fonctions</t>
  </si>
  <si>
    <t>Nombre d'ETP * 365</t>
  </si>
  <si>
    <r>
      <rPr>
        <b/>
        <sz val="18"/>
        <color rgb="FFC00000"/>
        <rFont val="Calibri"/>
        <family val="2"/>
        <scheme val="minor"/>
      </rPr>
      <t>1) A QUOI CA SERT ?</t>
    </r>
    <r>
      <rPr>
        <b/>
        <sz val="16"/>
        <color rgb="FFC00000"/>
        <rFont val="Calibri"/>
        <family val="2"/>
        <scheme val="minor"/>
      </rPr>
      <t xml:space="preserve">
Les responsables d'ESMS, d'OG ou les référents des ARS/CD bénéficient tout au long de la campagne de différents outils à leur disposition. 
La grille de préparation à la collecte permet à l’utilisateur de préparer sa campagne en ciblant, en amont, les informations dont il aura besoin au moment de la saisie des données sur la plateforme Tableau de Bord. 
Certaines données financières (uniquement données classe 6 et classe 7) seront reprises depuis les systèmes d’information de la CNSA. Les ESMS sous compétence exclusive ou conjointe ARS/CD seront concernés par cette reprise automatique. Ces données seront bloquées sur la plateforme Tableau de Bord pour les structures concernées.</t>
    </r>
  </si>
  <si>
    <t>: Correspond aux données qui sont automatiquement reprises pour d'autres indicateurs.</t>
  </si>
  <si>
    <t xml:space="preserve">Hébergement permanent
Hébergement temporaire
Internat
Semi internat
Externat
Demi-pension
Accueil séquentiel
Accueil de jour
Placement dans une famille
Milieu ouvert / ordinaire
Accueil / hébergement de nuit
Autre </t>
  </si>
  <si>
    <t>&lt;=q336</t>
  </si>
  <si>
    <t>- FONCTION PUBLIQUE : Titre IV de la fonction publique hospitalière (y compris les stagiaires, contractuels, vacataires, auxiliaires)
- FONCTION PUBLIQUE :  Titre III de la fonction publique territoriale (département commune, y compris les stagiaires, contractuels,
 vacataires, auxiliaires)
- FONCTION PUBLIQUE : Titre II (fonctionnaire de l’Etat, y compris les stagiaires, contractuels, vacataires, auxiliaires)
- CONVENTIONS COLLECTIVES - CCN de 1951
- CONVENTIONS COLLECTIVES - CCN de 1965
- CONVENTIONS COLLECTIVES - CCN de 1966
- CONVENTIONS COLLECTIVES - CC du 18 avril 2002 et son annexe médico-sociale
- CONVENTIONS COLLECTIVES - Convention Collective UCANSS
- CONVENTIONS COLLECTIVES - Syndicat général des organismes sanitaires et sociaux à but non lucratif (accord SOP)
- CONVENTIONS COLLECTIVES - Convention Croix-Rouge
- CONVENTIONS COLLECTIVES - Accord de branche du 29 mars 2002 de l'aide à domicile
- CONVENTIONS COLLECTIVES - Autre convention collective
- AUTRE PERSONNEL - Accord d’établissement
- AUTRE PERSONNEL - Pas d’accord d’établissement ni de convention collective
- AUTRE PERSONNEL - Congréganistes non salariés</t>
  </si>
  <si>
    <t>- Diplôme Niveau 1 - CAFDES (certificat d’aptitude aux fonctions de directeur d’établissement ou service d’intervention sociale) ou Master 2
- Diplôme Niveau 1 - Corps des DH (Directeurs d’hôpital)
- Diplôme Niveau 1 - DESSMS ( Directeur d’établissement social, sanitaire et médico-social) 
- Diplôme Niveau 1 - DEIS (diplôme d’Etat en ingénierie sociale)
- Diplôme Niveau 1 - Autre
- Diplôme Niveau 2 - CAFERUIS (certificat d’aptitude aux fonctions d’encadrement et de responsable d’unité d’intervention sociale) ou Licence 
- Diplôme Niveau 2 - Autre
- Diplôme de niveau 3
- Diplôme niveau 4 ou 5
- Aucun diplôme</t>
  </si>
  <si>
    <t>Nombre d'ETP réels au 31.12</t>
  </si>
  <si>
    <t xml:space="preserve">Nombre de personnes accompagnées dans l'effectif au 31.12 provenant du domicile ou du milieu ordinaire </t>
  </si>
  <si>
    <t>Axe n°4- Objectifs / Système d'information et développement durable</t>
  </si>
  <si>
    <t>Nombre de dossiers administratifs informatisés pour les usagers au 31.12</t>
  </si>
  <si>
    <t>Nombre de projets personnalisés informatisés pour les usagers au 31.12</t>
  </si>
  <si>
    <r>
      <t>min. 5 Kwh/m</t>
    </r>
    <r>
      <rPr>
        <vertAlign val="superscript"/>
        <sz val="11"/>
        <color rgb="FFFF0000"/>
        <rFont val="Calibri"/>
        <family val="2"/>
        <scheme val="minor"/>
      </rPr>
      <t>2</t>
    </r>
    <r>
      <rPr>
        <sz val="11"/>
        <color rgb="FFFF0000"/>
        <rFont val="Calibri"/>
        <family val="2"/>
        <scheme val="minor"/>
      </rPr>
      <t>/an  max. 1000 Kwh/m</t>
    </r>
    <r>
      <rPr>
        <vertAlign val="superscript"/>
        <sz val="11"/>
        <color rgb="FFFF0000"/>
        <rFont val="Calibri"/>
        <family val="2"/>
        <scheme val="minor"/>
      </rPr>
      <t>2</t>
    </r>
    <r>
      <rPr>
        <sz val="11"/>
        <color rgb="FFFF0000"/>
        <rFont val="Calibri"/>
        <family val="2"/>
        <scheme val="minor"/>
      </rPr>
      <t>/an</t>
    </r>
  </si>
  <si>
    <r>
      <t>Mode d'emploi…......................................................................................................................</t>
    </r>
    <r>
      <rPr>
        <b/>
        <u/>
        <sz val="11"/>
        <color theme="4"/>
        <rFont val="Calibri"/>
        <family val="2"/>
        <scheme val="minor"/>
      </rPr>
      <t xml:space="preserve">Onglet 1 </t>
    </r>
  </si>
  <si>
    <r>
      <t>Indicateurs de l'axe 3 "Finances et budget"…...............................................................................</t>
    </r>
    <r>
      <rPr>
        <b/>
        <u/>
        <sz val="11"/>
        <color theme="4"/>
        <rFont val="Calibri"/>
        <family val="2"/>
        <scheme val="minor"/>
      </rPr>
      <t>Onglet 6</t>
    </r>
    <r>
      <rPr>
        <b/>
        <sz val="11"/>
        <color theme="4"/>
        <rFont val="Calibri"/>
        <family val="2"/>
        <scheme val="minor"/>
      </rPr>
      <t xml:space="preserve"> </t>
    </r>
  </si>
  <si>
    <r>
      <t>Indicateurs de l'axe 4 "Objectifs / Système d'information et développement durable"…........................</t>
    </r>
    <r>
      <rPr>
        <b/>
        <u/>
        <sz val="11"/>
        <color theme="4"/>
        <rFont val="Calibri"/>
        <family val="2"/>
        <scheme val="minor"/>
      </rPr>
      <t>Onglet 7</t>
    </r>
  </si>
  <si>
    <r>
      <t>Données de caractérisation pour les Organismes Gestionnaires….........…........................................</t>
    </r>
    <r>
      <rPr>
        <b/>
        <u/>
        <sz val="11"/>
        <color theme="4"/>
        <rFont val="Calibri"/>
        <family val="2"/>
        <scheme val="minor"/>
      </rPr>
      <t>Onglet 2</t>
    </r>
  </si>
  <si>
    <r>
      <t>Données de caractérisation pour les Etablissements et Services Médico-Sociaux…...........................</t>
    </r>
    <r>
      <rPr>
        <b/>
        <u/>
        <sz val="11"/>
        <color theme="4"/>
        <rFont val="Calibri"/>
        <family val="2"/>
        <scheme val="minor"/>
      </rPr>
      <t>Onglet 3</t>
    </r>
  </si>
  <si>
    <r>
      <t>Indicateurs de l'axe 1 "Prestations de soins et d’accompagnement pour les personnes"…..……..............</t>
    </r>
    <r>
      <rPr>
        <b/>
        <u/>
        <sz val="11"/>
        <color theme="4"/>
        <rFont val="Calibri"/>
        <family val="2"/>
        <scheme val="minor"/>
      </rPr>
      <t>Onglet 4</t>
    </r>
  </si>
  <si>
    <r>
      <t>Indicateurs de l'axe 2 " Ressources humaines"…...........................................................................</t>
    </r>
    <r>
      <rPr>
        <b/>
        <u/>
        <sz val="11"/>
        <color theme="4"/>
        <rFont val="Calibri"/>
        <family val="2"/>
        <scheme val="minor"/>
      </rPr>
      <t>Onglet 5</t>
    </r>
  </si>
  <si>
    <t>IME + ITEP + IEM + IDA + EEAP + IDV + MAS + FAM/EAM + CRP + EANM +EHPAD + ESAT +  IES</t>
  </si>
  <si>
    <t>IME + ITEP + IEM + IDA + EEAP + IDV + MAS + FAM/EAM + CRP + EANM +  ESAT + SSIAD + SESSAD + SAMSAH + SPASAD + SAVS + CAMSP + CMPP + IES</t>
  </si>
  <si>
    <t>IME + ITEP + IEM + IDA + EEAP + IDV + MAS + FAM/EAM + CRP + EANM + ESAT + SSIAD + SESSAD + SAMSAH + SPASAD + SAVS + CAMSP + CMPP + IES</t>
  </si>
  <si>
    <t>IME + ITEP + IEM + IDA + EEAP + IDV + MAS + FAM/EAM + CRP + EANM + E ESAT + SSIAD + SESSAD + SAMSAH + SPASAD + SAVS + CAMSP + CMPP + IES</t>
  </si>
  <si>
    <t>IME + ITEP + IEM + IDA + EEAP + IDV + MAS + FAM/EAM + CRP + EANM +   ESAT + SSIAD + SESSAD + SAMSAH + SPASAD + SAVS + CAMSP + CMPP + IES</t>
  </si>
  <si>
    <t xml:space="preserve">Plateforme d'accompagnement et de répit des aidants </t>
  </si>
  <si>
    <t xml:space="preserve">Dispositifs spécifiques destinés aux enfants et adolescents handicapés </t>
  </si>
  <si>
    <t xml:space="preserve">Dispositifs spécifiques destinés aux adultes handicapés </t>
  </si>
  <si>
    <t>Autorisation spécifique - UHR / Unité Spécifique Alzheimer/ PASA / ESA / Centre de ressources territorial pour personnes âgées</t>
  </si>
  <si>
    <t>• Équipe mobile d'appui médico-social à la scolarisation
• Dispositif d’intervention médico-sociale adapté aux problématiques croisées de protection de l’enfance et de handicap
• Équipe relais handicaps rares
• Pôle de compétences et de prestations externalisées
• Unité d'enseignement
• Unité d'enseignement interne
• Unité d'enseignement externalisée
• Unité d'enseignement en maternelle (autisme) 
• Unité d'enseignement élémentaire (autisme) 
• Unité d'enseignement polyhandicap
• Dispositif d'autorégulation
• Dispositif intégré ITEP
• Autre dispositif intégré
• Dispositif emploi accompagné
• Plateforme de coordination et d'orientation 0-6 ans
• Plateforme de coordination et d'orientation 7-12 ans
• Plateforme de coordination et d'orientation 0-12 ans
• Plateforme d'emploi accompagné
• Plateforme d'accompagnement et de répit
• Communauté 360    
• Autre dispositif
• Aucun dispositif</t>
  </si>
  <si>
    <t xml:space="preserve"> 	• Équipe relais handicaps rares
 	• Pôle de compétences et de prestations externalisées
 	• Unité d'enseignement
 	• Unité d'enseignement interne
 	• Unité d'enseignement externalisée
 	• Unité d'enseignement polyhandicap
 	• Dispositif d'autorégulation
 	• Dispositif intégré
 	• Dispositif emploi accompagné
 	• Plateforme d'emploi accompagné
 	• Plateforme d'accompagnement et de répit
 	• Communauté 360    
 	• Autre dispositif
 	• Aucun dispositif</t>
  </si>
  <si>
    <t>- UHR
- Unité Spécifique Alzheimer
- PASA
- ESA
-Centre de ressources territorial pour personnes âgées
- Aucune</t>
  </si>
  <si>
    <t>Conformément à l’instruction de la DGCS du 14 mai 2021, les ESMS du périmètre seront invités à renseigner la mise en place en leur sein d’une plateforme d’accompagnement et de répit des aidants</t>
  </si>
  <si>
    <t>Le cas échéant, veuillez indiquer si votre établissement possède une labellisation Pôle d'activités et de soins adaptés (PASA) ou / et Unité d'Hébergement Renforcé (UHR) ou / et Equipe Spécialisée Alzheimer ou / et Unité Spécifique Alzheimer ou / et Centre de ressources territorial pour personnes âgées
Les ESA ne peuvent être portés que par des SSIAD ou des SPASAD</t>
  </si>
  <si>
    <t>EHPAD + IME + EEAP + ITEP + MAS + FAM-EAM + SPASAD + SSIAD + SESSAD + SAMSAH</t>
  </si>
  <si>
    <t>SESSAD + IME + ITEP</t>
  </si>
  <si>
    <t>EHPAD + MAS + FAM + EAM + EANM + SAVS + ESAT + CRP + SAMSAH + SSIAD + SPASAD</t>
  </si>
  <si>
    <t>Accès à un groupe électrogène et type de groupe</t>
  </si>
  <si>
    <t>- OUI GROUPE DE SECURITE
- OUI GROUPE DE SECOURS
- NON</t>
  </si>
  <si>
    <t xml:space="preserve">Un groupe de sécurité ne garanti que le fonctionnement des dispositifs de sécurité, désenfumage, ascenseurs, pendant une heure minimum .  un groupe de secours est capable de secourir l'ensemble des installations électriques de l'établissement  ( 60 à 80% de la puissance ) pendant plusieurs heures </t>
  </si>
  <si>
    <t>Nombre de chambres individuelles au 31 décembre de l’année N-1</t>
  </si>
  <si>
    <t>Nombre de chambres doubles au 31 décembre de l’année N-1</t>
  </si>
  <si>
    <t>Nombre de chambres supérieures à deux lits au au 31 décembre de l’année N-1</t>
  </si>
  <si>
    <t>Nombre de chambres supérieures à deux lits au  au 31 décembre de l’année N-1</t>
  </si>
  <si>
    <t>min : 0</t>
  </si>
  <si>
    <t xml:space="preserve">min : 0 </t>
  </si>
  <si>
    <t xml:space="preserve">IME + ITEP + IEM + IDA + EEAP + IDV + MAS + FAM/EAM + CRP + EANM </t>
  </si>
  <si>
    <t>Nombre total de chambres installées au 31 décembre de l’année N-1</t>
  </si>
  <si>
    <t>- Balnéothérapie
- Salle de stimulation sensorielle
- Salles équipées kinésithérapie ou psychomotricité
- Salles d'ateliers pédagogiques équipées
- Salle de soins
- Pharmacie à usage interne
- Salle de pesée
- Autres
- Aucun</t>
  </si>
  <si>
    <t>Nombre total de bâtiments de l'établissement sur le site géographique</t>
  </si>
  <si>
    <t>Caractéristiques de chaque bâtiment destiné à de l’hébergement permanent (jusqu’à 8 bâtiments)</t>
  </si>
  <si>
    <t>si q72='NON'</t>
  </si>
  <si>
    <t>Partenariat avec des acteurs de la coordination médico-sociale un dispositif d’appui à la coordination des parcours de santé mentionné à l’article L. 6327-1 du code de la santé publique</t>
  </si>
  <si>
    <t>Cet indicateur recense les conventionnements réalisés par l’établissement avec un ou plusieurs dispositifs 
d’appui à la coordination des parcours de santé, qui viennent en appui aux professionnels de santé, sociaux et 
médico-sociaux faisant face à des situations complexes.</t>
  </si>
  <si>
    <t>Programmation du cycle des évaluations</t>
  </si>
  <si>
    <t>Pilotage de la démarche qualité</t>
  </si>
  <si>
    <t>Votre établissement s’est-il organisé pour conduire la démarche d’amélioration de la qualité en vue de la prochaine évaluation programmée par les autorités ?</t>
  </si>
  <si>
    <t>Avez-vous engagé une démarche d’autoévaluation dans la perspective de la prochaine évaluation programmée par les autorités ?</t>
  </si>
  <si>
    <t>Date du dernier rapport d’évaluation</t>
  </si>
  <si>
    <t>Formalisation et suivi</t>
  </si>
  <si>
    <t>La politique d’amélioration continue de la qualité est-elle formalisée ?</t>
  </si>
  <si>
    <t>Les actions menées dans ce cadre sont-elles retracées chaque année dans le rapport d’activité ?</t>
  </si>
  <si>
    <t>IPr5.1.2 Taux d'admission sur les lits/places en accueil/hébergement temporaire</t>
  </si>
  <si>
    <t xml:space="preserve">Nombre d’admissions dans l’année en accueil/hébergement temporaire </t>
  </si>
  <si>
    <t>Repris automatiquement de la question 27 "Nombre de lits et places en accueil/hébergement temporaire" présente dans les "Données de caractérisation ESMS", onglet "Fonctionnement".</t>
  </si>
  <si>
    <t>&lt;=q1195</t>
  </si>
  <si>
    <t>IME + ITEP + IEM + IDA + EEAP + IDV + MAS + FAM/EAM + CRP + EANM + EHPAD +  ESAT + IES</t>
  </si>
  <si>
    <t>IPr5.1.3 Taux d'admission sur les lits/places en accueil de jour</t>
  </si>
  <si>
    <t>Nombre d’admissions en accueil de jour</t>
  </si>
  <si>
    <t>Nombre de places autorisées  au 31.12.N-1</t>
  </si>
  <si>
    <t>Repris automatiquement de la question 30 "Nombre de places autorisées  au 31.12.N-1" présente dans les "Données de caractérisation ESMS", onglet "Fonctionnement".</t>
  </si>
  <si>
    <t>&lt;=q1198</t>
  </si>
  <si>
    <t>Ipr5.2.3 Taux de rotation des personnes accompagnées en accueil/hébergement temporaire</t>
  </si>
  <si>
    <t>Nombre de sorties dans l'année en accueil/hébergement temporaire</t>
  </si>
  <si>
    <t>Nombre d'entrées dans l'année en accueil/hébergement temporaire</t>
  </si>
  <si>
    <t xml:space="preserve">Nombre de lits et places autorisés  au 31.12.N-1 </t>
  </si>
  <si>
    <t>Repris automatiquement dans les « données de caractérisation ESMS » onglet « fonctionnement ».</t>
  </si>
  <si>
    <t xml:space="preserve">Présence d’un(e) infirmier(e) de nuit, éventuellement sous la forme d’une astreinte mutualisée entre plusieurs établissements </t>
  </si>
  <si>
    <t>Présence effective d’un médecin coordonnateur au sein de l’établissement à hauteur de l’effectif minimal prévu par le code de l’action sociale et des familles</t>
  </si>
  <si>
    <t>Cet indicateur mentionne la présence d’un infirmier la nuit, éventuellement sous la forme d’une astreinte mutualisée entre établissements.</t>
  </si>
  <si>
    <t>Cet indicateur mentionne la présence effective d’un médecin  coordonnateur dans l’établissement à hauteur de l’effectif minimal prévu par l’article D. 312-156 du code de l’action sociale et des familles.</t>
  </si>
  <si>
    <t xml:space="preserve">Vous disposez d'une solution de téléconsultation </t>
  </si>
  <si>
    <t xml:space="preserve">Vous disposez d'une solution de  téléexpertise </t>
  </si>
  <si>
    <t>Votre logiciel identifie-t-il les usagers/résidents au moyen de l’Identification Nationale de Santé (INS)</t>
  </si>
  <si>
    <t>Votre logiciel est-il interopérable avec le ROR ?</t>
  </si>
  <si>
    <t xml:space="preserve">Si OUI, veuillez indiquer le ou les noms des logiciels </t>
  </si>
  <si>
    <t>Votre logiciel est-il interopérable avec E-parcours ?</t>
  </si>
  <si>
    <t>Votre logiciel est-il interopérable avec ViaTrajectoire ?</t>
  </si>
  <si>
    <t>Si q1210 = OUI</t>
  </si>
  <si>
    <t>Si q1212= OUI</t>
  </si>
  <si>
    <t>Si q1214 = OUI</t>
  </si>
  <si>
    <t>Si OUI à q1110</t>
  </si>
  <si>
    <t>Si q1205 = OUI</t>
  </si>
  <si>
    <t>Si q1207= OUI</t>
  </si>
  <si>
    <t>si q1123= OUI</t>
  </si>
  <si>
    <t>Si q1136 = Logiciel</t>
  </si>
  <si>
    <t>Si q1134 = Logiciel</t>
  </si>
  <si>
    <t>Si q1140= Logiciel</t>
  </si>
  <si>
    <t>Si q1142 = Logiciel</t>
  </si>
  <si>
    <t>Si q1145= Logiciel</t>
  </si>
  <si>
    <t>Consommation totale du site en kWh/M2/an  identique à la déclaration faite sur OPERAT</t>
  </si>
  <si>
    <t xml:space="preserve">Nom du bâtiment principal </t>
  </si>
  <si>
    <t>Numéro FINESS du bâtiment</t>
  </si>
  <si>
    <t xml:space="preserve">Contrainte architecturale </t>
  </si>
  <si>
    <t>Nommer ce bâtiment pour l'identifier</t>
  </si>
  <si>
    <t>Saisir le numéro de Finess GEOGRAPHIQUE à 9 chiffres ( si plusieurs bâtiments sont sur un même site , ils ont le même numéro de Finess géographique)</t>
  </si>
  <si>
    <t xml:space="preserve">Date de construction du bâtiment principal </t>
  </si>
  <si>
    <t>Année de construction initiale</t>
  </si>
  <si>
    <t xml:space="preserve">Date des derniers gros travaux du bâtiment principal </t>
  </si>
  <si>
    <t>Travaux impactant plus de 3 corps d’état sur plus de 50 % de la surface</t>
  </si>
  <si>
    <t xml:space="preserve">Date de passage de la dernière commission de sécurité dans le bâtiment principal </t>
  </si>
  <si>
    <t>Année de passage de la commission</t>
  </si>
  <si>
    <t xml:space="preserve">Avis favorable de la commission de sécurité pour le bâtiment principal </t>
  </si>
  <si>
    <t>Avis de la commission (oui si favorable,non sinon ou pas concerné)</t>
  </si>
  <si>
    <t>Présente d’amiante</t>
  </si>
  <si>
    <t>Présence d'amiante révélée lors d'un diagnostic</t>
  </si>
  <si>
    <t xml:space="preserve">Règlementation énergétique appliquée à la construction </t>
  </si>
  <si>
    <t>Réglementation thermique appliquée à la construction du bâtiment</t>
  </si>
  <si>
    <t xml:space="preserve">Mode de chauffage principal </t>
  </si>
  <si>
    <t xml:space="preserve">Présence d’un système de rafraîchissement des locaux </t>
  </si>
  <si>
    <t>Isolation des menuiseries extérieures de pièces de vies du bâtiment principal </t>
  </si>
  <si>
    <t>Respect de la réglementation accessibilité</t>
  </si>
  <si>
    <t>Précisez si le bâtiment est conforme aux règles d'accessibilité PMR</t>
  </si>
  <si>
    <t xml:space="preserve">Nature du droit d’occupation </t>
  </si>
  <si>
    <t>Superficie des locaux en mètres carré (en Surface Dans Œuvre)</t>
  </si>
  <si>
    <t>Veuillez préciser la surface SDO surface dans œuvre de vos locaux (surface réservée/propre à votre établissement et surface partagé).</t>
  </si>
  <si>
    <t>Nombre de chambres individuelles</t>
  </si>
  <si>
    <t xml:space="preserve">Nombre de chambres doubles </t>
  </si>
  <si>
    <t>Nombre de chambres supérieures à deux lits</t>
  </si>
  <si>
    <t xml:space="preserve">Nombre total de chambres </t>
  </si>
  <si>
    <t xml:space="preserve">Indiquez le nombre de chambres individuelles dans le bâtiment </t>
  </si>
  <si>
    <t xml:space="preserve">Indiquez le nombre de chambres doubles dans le bâtiment </t>
  </si>
  <si>
    <t xml:space="preserve">Indiquez le nombre de chambres triples et plus dans le bâtiment </t>
  </si>
  <si>
    <t>C’est la somme du nombre de chambres individuelles, doubles et supérieurs à deux lits</t>
  </si>
  <si>
    <t xml:space="preserve">Nombre total de lits dans le bâtiment principal </t>
  </si>
  <si>
    <t>Indiquez le nombre de lits total du bâtiment</t>
  </si>
  <si>
    <t>Nombre de chambres avec sanitaires partiel (lavabo et toilettes) dans le bâtiment principal</t>
  </si>
  <si>
    <t>Nombre de chambres avec sanitaire complet (lavabo, douche et toilettes) dans le bâtiment principal</t>
  </si>
  <si>
    <t>Nombre de chambres sans sanitaire dans le bâtiment principal</t>
  </si>
  <si>
    <t>Indiquez le nombre de chambres du bâtiment disposant d'une salle d'eau complète (douche WC lavabo)</t>
  </si>
  <si>
    <t>Indiquez le nombre de chambres du bâtiment disposant d'un WC et d'un lavabo seulement</t>
  </si>
  <si>
    <t>Indiquez le nombre de chambres du bâtiment sans sanitaires</t>
  </si>
  <si>
    <t xml:space="preserve">Type d’ERP du bâtiment principal (J ou U) </t>
  </si>
  <si>
    <t>Aucune
Classé aux Bâtiments de France
Dans un périmètre préservé des Bâtiments de France
Zone Inondable
Zone de risque géologique
Zone de risque technologique</t>
  </si>
  <si>
    <t>Non
Oui
Pas concerné</t>
  </si>
  <si>
    <t>Non
Oui</t>
  </si>
  <si>
    <t>Avant 2000
RT2000
RT2005
RT2012
RE2020</t>
  </si>
  <si>
    <t>Chaufferie GAZ
Chaufferie Fuel
Chaufferie Bois
Pompe à Chaleur
Réseau urbain ou municipal de chaleur
Cogénération
Géothermie
Electrique individuel</t>
  </si>
  <si>
    <t>Aucun
Espaces collectifs	
Espaces privatifs
Ensemble des espaces</t>
  </si>
  <si>
    <t> Simple vitrage
Double ou triple vitrage</t>
  </si>
  <si>
    <t>- PROPRIETAIRE
- SOUS CONTRAT LOCATIF DE TYPE BAIL
- MEUBLE LOUE PPROFESSIONNEL
- MIS A DISPOSITION
- MIXTE
- AUTRE</t>
  </si>
  <si>
    <t>J2
J3
J4
J5
U2
U3
U4</t>
  </si>
  <si>
    <t>Votre établissement / service a-t-il engagé des démarches de certification complémentaires ?</t>
  </si>
  <si>
    <t>Nombre de véhicules (hors adaptés) au 31.12</t>
  </si>
  <si>
    <r>
      <t>Nombre de véhicules adaptés au 31.</t>
    </r>
    <r>
      <rPr>
        <strike/>
        <sz val="11"/>
        <color theme="1"/>
        <rFont val="Calibri"/>
        <family val="2"/>
        <scheme val="minor"/>
      </rPr>
      <t>12</t>
    </r>
  </si>
  <si>
    <t>: Nouveautés</t>
  </si>
  <si>
    <t xml:space="preserve">GRILLE DE PREPARATION A LA COLLECTE : MODE D'EMPLOI
</t>
  </si>
  <si>
    <t>ITEP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</si>
</sst>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0">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1"/>
      <color theme="5"/>
      <name val="Calibri"/>
      <family val="2"/>
      <scheme val="minor"/>
    </font>
    <font>
      <strike/>
      <sz val="11"/>
      <color theme="5"/>
      <name val="Calibri"/>
      <family val="2"/>
      <scheme val="minor"/>
    </font>
    <font>
      <sz val="11"/>
      <name val="Calibri"/>
      <family val="2"/>
      <scheme val="minor"/>
    </font>
    <font>
      <strike/>
      <sz val="11"/>
      <color theme="1"/>
      <name val="Calibri"/>
      <family val="2"/>
      <scheme val="minor"/>
    </font>
    <font>
      <b/>
      <strike/>
      <sz val="16"/>
      <color theme="5"/>
      <name val="Calibri"/>
      <family val="2"/>
      <scheme val="minor"/>
    </font>
    <font>
      <sz val="11"/>
      <color theme="0"/>
      <name val="Calibri"/>
      <family val="2"/>
      <scheme val="minor"/>
    </font>
    <font>
      <b/>
      <sz val="14"/>
      <color theme="0"/>
      <name val="Calibri"/>
      <family val="2"/>
      <scheme val="minor"/>
    </font>
    <font>
      <sz val="12"/>
      <color theme="1"/>
      <name val="Calibri"/>
      <family val="2"/>
      <scheme val="minor"/>
    </font>
    <font>
      <sz val="11"/>
      <color theme="3"/>
      <name val="Calibri"/>
      <family val="2"/>
      <scheme val="minor"/>
    </font>
    <font>
      <b/>
      <sz val="12"/>
      <color theme="3"/>
      <name val="Calibri"/>
      <family val="2"/>
      <scheme val="minor"/>
    </font>
    <font>
      <sz val="16"/>
      <color theme="1"/>
      <name val="Calibri"/>
      <family val="2"/>
      <scheme val="minor"/>
    </font>
    <font>
      <b/>
      <sz val="18"/>
      <color theme="0"/>
      <name val="Calibri"/>
      <family val="2"/>
      <scheme val="minor"/>
    </font>
    <font>
      <b/>
      <sz val="12"/>
      <name val="Calibri"/>
      <family val="2"/>
      <scheme val="minor"/>
    </font>
    <font>
      <b/>
      <sz val="11"/>
      <name val="Calibri"/>
      <family val="2"/>
      <scheme val="minor"/>
    </font>
    <font>
      <strike/>
      <sz val="11"/>
      <name val="Calibri"/>
      <family val="2"/>
      <scheme val="minor"/>
    </font>
    <font>
      <sz val="11"/>
      <color theme="1"/>
      <name val="Calibri"/>
      <family val="2"/>
      <scheme val="minor"/>
    </font>
    <font>
      <b/>
      <sz val="16"/>
      <name val="Calibri"/>
      <family val="2"/>
      <scheme val="minor"/>
    </font>
    <font>
      <sz val="16"/>
      <name val="Calibri"/>
      <family val="2"/>
      <scheme val="minor"/>
    </font>
    <font>
      <b/>
      <sz val="16"/>
      <color theme="0"/>
      <name val="Calibri"/>
      <family val="2"/>
      <scheme val="minor"/>
    </font>
    <font>
      <b/>
      <sz val="12"/>
      <color rgb="FFA50021"/>
      <name val="Calibri"/>
      <family val="2"/>
      <scheme val="minor"/>
    </font>
    <font>
      <i/>
      <sz val="11"/>
      <color rgb="FFA50021"/>
      <name val="Calibri"/>
      <family val="2"/>
      <scheme val="minor"/>
    </font>
    <font>
      <u/>
      <sz val="11"/>
      <color theme="10"/>
      <name val="Calibri"/>
      <family val="2"/>
      <scheme val="minor"/>
    </font>
    <font>
      <sz val="11"/>
      <color rgb="FFA50021"/>
      <name val="Calibri"/>
      <family val="2"/>
      <scheme val="minor"/>
    </font>
    <font>
      <b/>
      <sz val="11"/>
      <color rgb="FFA50021"/>
      <name val="Calibri"/>
      <family val="2"/>
      <scheme val="minor"/>
    </font>
    <font>
      <sz val="16"/>
      <color theme="0"/>
      <name val="Calibri"/>
      <family val="2"/>
      <scheme val="minor"/>
    </font>
    <font>
      <b/>
      <sz val="16"/>
      <color theme="2" tint="0.79998168889431442"/>
      <name val="Calibri"/>
      <family val="2"/>
      <scheme val="minor"/>
    </font>
    <font>
      <sz val="18"/>
      <color theme="1"/>
      <name val="Calibri"/>
      <family val="2"/>
      <scheme val="minor"/>
    </font>
    <font>
      <b/>
      <sz val="18"/>
      <color theme="1"/>
      <name val="Calibri"/>
      <family val="2"/>
      <scheme val="minor"/>
    </font>
    <font>
      <sz val="18"/>
      <color theme="0"/>
      <name val="Calibri"/>
      <family val="2"/>
      <scheme val="minor"/>
    </font>
    <font>
      <b/>
      <sz val="11"/>
      <color rgb="FFFFFFF3"/>
      <name val="Calibri"/>
      <family val="2"/>
      <scheme val="minor"/>
    </font>
    <font>
      <b/>
      <sz val="11"/>
      <color rgb="FFC00000"/>
      <name val="Calibri"/>
      <family val="2"/>
      <scheme val="minor"/>
    </font>
    <font>
      <b/>
      <sz val="12"/>
      <color theme="0"/>
      <name val="Calibri"/>
      <family val="2"/>
      <scheme val="minor"/>
    </font>
    <font>
      <b/>
      <sz val="12"/>
      <color theme="5" tint="0.79998168889431442"/>
      <name val="Calibri"/>
      <family val="2"/>
      <scheme val="minor"/>
    </font>
    <font>
      <b/>
      <sz val="18"/>
      <color rgb="FFC00000"/>
      <name val="Calibri"/>
      <family val="2"/>
      <scheme val="minor"/>
    </font>
    <font>
      <b/>
      <sz val="12"/>
      <color rgb="FFFFFFF3"/>
      <name val="Calibri"/>
      <family val="2"/>
      <scheme val="minor"/>
    </font>
    <font>
      <sz val="11"/>
      <color rgb="FFFFFFF3"/>
      <name val="Calibri"/>
      <family val="2"/>
      <scheme val="minor"/>
    </font>
    <font>
      <b/>
      <sz val="12"/>
      <color theme="1"/>
      <name val="Calibri"/>
      <family val="2"/>
      <scheme val="minor"/>
    </font>
    <font>
      <b/>
      <sz val="22"/>
      <color theme="0"/>
      <name val="Calibri"/>
      <family val="2"/>
      <scheme val="minor"/>
    </font>
    <font>
      <sz val="14"/>
      <color theme="1"/>
      <name val="Calibri"/>
      <family val="2"/>
      <scheme val="minor"/>
    </font>
    <font>
      <b/>
      <sz val="14"/>
      <name val="Calibri"/>
      <family val="2"/>
      <scheme val="minor"/>
    </font>
    <font>
      <b/>
      <sz val="8"/>
      <color theme="0"/>
      <name val="Calibri"/>
      <family val="2"/>
      <scheme val="minor"/>
    </font>
    <font>
      <b/>
      <sz val="8"/>
      <color theme="0" tint="-4.9989318521683403E-2"/>
      <name val="Calibri"/>
      <family val="2"/>
      <scheme val="minor"/>
    </font>
    <font>
      <sz val="11"/>
      <color theme="0" tint="-4.9989318521683403E-2"/>
      <name val="Calibri"/>
      <family val="2"/>
      <scheme val="minor"/>
    </font>
    <font>
      <b/>
      <sz val="14"/>
      <color theme="0" tint="-4.9989318521683403E-2"/>
      <name val="Calibri"/>
      <family val="2"/>
      <scheme val="minor"/>
    </font>
    <font>
      <b/>
      <sz val="14"/>
      <color theme="7"/>
      <name val="Calibri"/>
      <family val="2"/>
      <scheme val="minor"/>
    </font>
    <font>
      <b/>
      <sz val="16"/>
      <color theme="8" tint="0.59999389629810485"/>
      <name val="Calibri"/>
      <family val="2"/>
      <scheme val="minor"/>
    </font>
    <font>
      <b/>
      <sz val="14"/>
      <color theme="8" tint="0.59999389629810485"/>
      <name val="Calibri"/>
      <family val="2"/>
      <scheme val="minor"/>
    </font>
    <font>
      <b/>
      <sz val="12"/>
      <color theme="8" tint="0.59999389629810485"/>
      <name val="Calibri"/>
      <family val="2"/>
      <scheme val="minor"/>
    </font>
    <font>
      <strike/>
      <sz val="16"/>
      <color theme="2" tint="0.79998168889431442"/>
      <name val="Calibri"/>
      <family val="2"/>
      <scheme val="minor"/>
    </font>
    <font>
      <sz val="16"/>
      <color theme="2" tint="0.79998168889431442"/>
      <name val="Calibri"/>
      <family val="2"/>
      <scheme val="minor"/>
    </font>
    <font>
      <b/>
      <sz val="16"/>
      <color theme="9"/>
      <name val="Calibri"/>
      <family val="2"/>
      <scheme val="minor"/>
    </font>
    <font>
      <b/>
      <sz val="11"/>
      <color theme="8" tint="0.59999389629810485"/>
      <name val="Calibri"/>
      <family val="2"/>
      <scheme val="minor"/>
    </font>
    <font>
      <sz val="16"/>
      <color theme="8" tint="0.59999389629810485"/>
      <name val="Calibri"/>
      <family val="2"/>
      <scheme val="minor"/>
    </font>
    <font>
      <sz val="11"/>
      <color theme="8" tint="0.59999389629810485"/>
      <name val="Calibri"/>
      <family val="2"/>
      <scheme val="minor"/>
    </font>
    <font>
      <b/>
      <sz val="16"/>
      <color rgb="FFC00000"/>
      <name val="Calibri"/>
      <family val="2"/>
      <scheme val="minor"/>
    </font>
    <font>
      <b/>
      <i/>
      <sz val="16"/>
      <name val="Calibri"/>
      <family val="2"/>
      <scheme val="minor"/>
    </font>
    <font>
      <b/>
      <sz val="22"/>
      <color rgb="FFC00000"/>
      <name val="Calibri"/>
      <family val="2"/>
      <scheme val="minor"/>
    </font>
    <font>
      <b/>
      <i/>
      <sz val="14"/>
      <color theme="1"/>
      <name val="Calibri"/>
      <family val="2"/>
      <scheme val="minor"/>
    </font>
    <font>
      <sz val="14"/>
      <name val="Calibri"/>
      <family val="2"/>
      <scheme val="minor"/>
    </font>
    <font>
      <b/>
      <strike/>
      <sz val="11"/>
      <color theme="5"/>
      <name val="Calibri"/>
      <family val="2"/>
      <scheme val="minor"/>
    </font>
    <font>
      <sz val="12"/>
      <color rgb="FFBF9000"/>
      <name val="Calibri"/>
      <family val="2"/>
      <scheme val="minor"/>
    </font>
    <font>
      <b/>
      <strike/>
      <sz val="11"/>
      <name val="Calibri"/>
      <family val="2"/>
      <scheme val="minor"/>
    </font>
    <font>
      <sz val="20"/>
      <color theme="1"/>
      <name val="Calibri"/>
      <family val="2"/>
      <scheme val="minor"/>
    </font>
    <font>
      <sz val="20"/>
      <color theme="0"/>
      <name val="Calibri"/>
      <family val="2"/>
      <scheme val="minor"/>
    </font>
    <font>
      <sz val="20"/>
      <name val="Calibri"/>
      <family val="2"/>
      <scheme val="minor"/>
    </font>
    <font>
      <sz val="11"/>
      <color rgb="FFFF0000"/>
      <name val="Calibri"/>
      <family val="2"/>
      <scheme val="minor"/>
    </font>
    <font>
      <vertAlign val="superscript"/>
      <sz val="11"/>
      <color rgb="FFFF0000"/>
      <name val="Calibri"/>
      <family val="2"/>
      <scheme val="minor"/>
    </font>
    <font>
      <b/>
      <sz val="11"/>
      <color theme="4"/>
      <name val="Calibri"/>
      <family val="2"/>
      <scheme val="minor"/>
    </font>
    <font>
      <b/>
      <u/>
      <sz val="11"/>
      <color theme="4"/>
      <name val="Calibri"/>
      <family val="2"/>
      <scheme val="minor"/>
    </font>
    <font>
      <b/>
      <sz val="14"/>
      <color theme="0"/>
      <name val="Calibri"/>
      <scheme val="minor"/>
    </font>
    <font>
      <sz val="11"/>
      <color theme="1"/>
      <name val="Calibri"/>
      <scheme val="minor"/>
    </font>
    <font>
      <b/>
      <sz val="12"/>
      <name val="Calibri"/>
      <scheme val="minor"/>
    </font>
    <font>
      <sz val="11"/>
      <name val="Calibri"/>
      <scheme val="minor"/>
    </font>
    <font>
      <sz val="11"/>
      <color theme="0"/>
      <name val="Calibri"/>
      <scheme val="minor"/>
    </font>
    <font>
      <u/>
      <sz val="14"/>
      <color rgb="FF000000"/>
      <name val="Arial"/>
      <family val="2"/>
    </font>
  </fonts>
  <fills count="3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3"/>
        <bgColor indexed="64"/>
      </patternFill>
    </fill>
    <fill>
      <patternFill patternType="solid">
        <fgColor rgb="FFFFFFF3"/>
        <bgColor indexed="64"/>
      </patternFill>
    </fill>
    <fill>
      <patternFill patternType="solid">
        <fgColor theme="2" tint="0.39997558519241921"/>
        <bgColor indexed="64"/>
      </patternFill>
    </fill>
    <fill>
      <patternFill patternType="solid">
        <fgColor theme="2" tint="0.79998168889431442"/>
        <bgColor indexed="64"/>
      </patternFill>
    </fill>
    <fill>
      <patternFill patternType="solid">
        <fgColor theme="4" tint="-0.249977111117893"/>
        <bgColor indexed="64"/>
      </patternFill>
    </fill>
    <fill>
      <patternFill patternType="solid">
        <fgColor rgb="FF7030A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rgb="FFFFFF00"/>
        <bgColor indexed="64"/>
      </patternFill>
    </fill>
    <fill>
      <patternFill patternType="gray0625">
        <fgColor theme="6"/>
        <bgColor theme="0"/>
      </patternFill>
    </fill>
    <fill>
      <patternFill patternType="gray0625">
        <fgColor theme="6"/>
        <bgColor rgb="FFFFFF00"/>
      </patternFill>
    </fill>
    <fill>
      <patternFill patternType="gray0625">
        <fgColor theme="0" tint="-0.499984740745262"/>
        <bgColor rgb="FFFFFF00"/>
      </patternFill>
    </fill>
    <fill>
      <patternFill patternType="gray0625">
        <fgColor theme="0" tint="-0.499984740745262"/>
        <bgColor theme="0"/>
      </patternFill>
    </fill>
    <fill>
      <patternFill patternType="solid">
        <fgColor theme="7" tint="0.39997558519241921"/>
        <bgColor indexed="64"/>
      </patternFill>
    </fill>
    <fill>
      <patternFill patternType="solid">
        <fgColor rgb="FFFF9933"/>
        <bgColor indexed="64"/>
      </patternFill>
    </fill>
    <fill>
      <patternFill patternType="solid">
        <fgColor theme="0" tint="-4.9989318521683403E-2"/>
        <bgColor indexed="64"/>
      </patternFill>
    </fill>
    <fill>
      <patternFill patternType="solid">
        <fgColor theme="7"/>
        <bgColor indexed="64"/>
      </patternFill>
    </fill>
    <fill>
      <patternFill patternType="solid">
        <fgColor theme="8"/>
        <bgColor indexed="64"/>
      </patternFill>
    </fill>
    <fill>
      <patternFill patternType="solid">
        <fgColor theme="8" tint="0.59999389629810485"/>
        <bgColor indexed="64"/>
      </patternFill>
    </fill>
    <fill>
      <patternFill patternType="gray0625">
        <fgColor theme="0" tint="-0.499984740745262"/>
        <bgColor theme="8"/>
      </patternFill>
    </fill>
    <fill>
      <patternFill patternType="solid">
        <fgColor theme="9" tint="-0.499984740745262"/>
        <bgColor indexed="64"/>
      </patternFill>
    </fill>
    <fill>
      <patternFill patternType="solid">
        <fgColor theme="9"/>
        <bgColor indexed="64"/>
      </patternFill>
    </fill>
    <fill>
      <patternFill patternType="gray0625">
        <fgColor rgb="FFFF0000"/>
        <bgColor rgb="FFFFFFF3"/>
      </patternFill>
    </fill>
    <fill>
      <patternFill patternType="gray0625">
        <fgColor rgb="FFFF0000"/>
        <bgColor rgb="FFFFFFCC"/>
      </patternFill>
    </fill>
    <fill>
      <patternFill patternType="gray0625">
        <fgColor rgb="FFFF0000"/>
        <bgColor rgb="FFFFFF00"/>
      </patternFill>
    </fill>
    <fill>
      <patternFill patternType="gray0625">
        <fgColor rgb="FFFF0000"/>
        <bgColor theme="0"/>
      </patternFill>
    </fill>
    <fill>
      <patternFill patternType="gray0625">
        <fgColor rgb="FFFF0000"/>
        <bgColor auto="1"/>
      </patternFill>
    </fill>
    <fill>
      <patternFill patternType="solid">
        <fgColor rgb="FF00B050"/>
        <bgColor indexed="64"/>
      </patternFill>
    </fill>
    <fill>
      <patternFill patternType="solid">
        <fgColor theme="5" tint="0.79998168889431442"/>
        <bgColor indexed="64"/>
      </patternFill>
    </fill>
    <fill>
      <patternFill patternType="gray0625">
        <fgColor rgb="FFFF0000"/>
        <bgColor theme="5" tint="0.79998168889431442"/>
      </patternFill>
    </fill>
  </fills>
  <borders count="51">
    <border>
      <left/>
      <right/>
      <top/>
      <bottom/>
      <diagonal/>
    </border>
    <border>
      <left/>
      <right/>
      <top/>
      <bottom style="hair">
        <color auto="1"/>
      </bottom>
      <diagonal/>
    </border>
    <border>
      <left/>
      <right/>
      <top style="hair">
        <color auto="1"/>
      </top>
      <bottom style="hair">
        <color auto="1"/>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hair">
        <color auto="1"/>
      </top>
      <bottom/>
      <diagonal/>
    </border>
    <border>
      <left/>
      <right/>
      <top style="hair">
        <color auto="1"/>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hair">
        <color auto="1"/>
      </top>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right style="thin">
        <color theme="8"/>
      </right>
      <top style="medium">
        <color indexed="64"/>
      </top>
      <bottom/>
      <diagonal/>
    </border>
    <border>
      <left/>
      <right style="medium">
        <color indexed="64"/>
      </right>
      <top style="thin">
        <color theme="8"/>
      </top>
      <bottom/>
      <diagonal/>
    </border>
    <border>
      <left style="medium">
        <color indexed="64"/>
      </left>
      <right style="thin">
        <color theme="8"/>
      </right>
      <top style="medium">
        <color indexed="64"/>
      </top>
      <bottom/>
      <diagonal/>
    </border>
    <border>
      <left style="thin">
        <color theme="8"/>
      </left>
      <right/>
      <top style="medium">
        <color indexed="64"/>
      </top>
      <bottom/>
      <diagonal/>
    </border>
    <border>
      <left/>
      <right style="thin">
        <color theme="8"/>
      </right>
      <top style="medium">
        <color indexed="64"/>
      </top>
      <bottom style="medium">
        <color indexed="64"/>
      </bottom>
      <diagonal/>
    </border>
    <border>
      <left/>
      <right/>
      <top style="thin">
        <color theme="8"/>
      </top>
      <bottom style="medium">
        <color indexed="64"/>
      </bottom>
      <diagonal/>
    </border>
    <border>
      <left/>
      <right/>
      <top style="thin">
        <color theme="4" tint="0.39997558519241921"/>
      </top>
      <bottom style="medium">
        <color indexed="64"/>
      </bottom>
      <diagonal/>
    </border>
    <border>
      <left/>
      <right style="medium">
        <color indexed="64"/>
      </right>
      <top style="thin">
        <color theme="8"/>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auto="1"/>
      </top>
      <bottom style="thin">
        <color indexed="64"/>
      </bottom>
      <diagonal/>
    </border>
    <border>
      <left/>
      <right/>
      <top style="hair">
        <color auto="1"/>
      </top>
      <bottom style="thin">
        <color indexed="64"/>
      </bottom>
      <diagonal/>
    </border>
    <border>
      <left/>
      <right style="medium">
        <color indexed="64"/>
      </right>
      <top style="hair">
        <color auto="1"/>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9" fontId="20" fillId="0" borderId="0" applyFont="0" applyFill="0" applyBorder="0" applyAlignment="0" applyProtection="0"/>
    <xf numFmtId="0" fontId="26" fillId="0" borderId="0" applyNumberFormat="0" applyFill="0" applyBorder="0" applyAlignment="0" applyProtection="0"/>
  </cellStyleXfs>
  <cellXfs count="668">
    <xf numFmtId="0" fontId="0" fillId="0" borderId="0" xfId="0"/>
    <xf numFmtId="0" fontId="0" fillId="3" borderId="0" xfId="0" applyFill="1" applyAlignment="1">
      <alignment horizontal="center" vertical="center" wrapText="1"/>
    </xf>
    <xf numFmtId="0" fontId="0" fillId="3" borderId="0" xfId="0" applyFill="1" applyAlignment="1">
      <alignment horizontal="left" vertical="center" wrapText="1"/>
    </xf>
    <xf numFmtId="0" fontId="5" fillId="3" borderId="0" xfId="0" applyFont="1" applyFill="1" applyAlignment="1">
      <alignment horizontal="center" vertical="center" wrapText="1"/>
    </xf>
    <xf numFmtId="0" fontId="12" fillId="3" borderId="0" xfId="0" applyFont="1" applyFill="1" applyAlignment="1">
      <alignment horizontal="center" vertical="center" wrapText="1"/>
    </xf>
    <xf numFmtId="0" fontId="7" fillId="3" borderId="2"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7" fillId="5" borderId="2" xfId="0" applyFont="1" applyFill="1" applyBorder="1" applyAlignment="1">
      <alignment horizontal="center" vertical="center" wrapText="1"/>
    </xf>
    <xf numFmtId="0" fontId="7" fillId="5" borderId="2" xfId="0" applyFont="1" applyFill="1" applyBorder="1" applyAlignment="1">
      <alignment horizontal="left" vertical="center" wrapText="1"/>
    </xf>
    <xf numFmtId="0" fontId="7" fillId="5" borderId="2"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7" fillId="5" borderId="2" xfId="0" quotePrefix="1" applyFont="1" applyFill="1" applyBorder="1" applyAlignment="1">
      <alignment horizontal="center" vertical="center" wrapText="1"/>
    </xf>
    <xf numFmtId="0" fontId="7" fillId="3" borderId="0" xfId="0" applyFont="1" applyFill="1" applyAlignment="1">
      <alignment horizontal="center" vertical="center" wrapText="1"/>
    </xf>
    <xf numFmtId="0" fontId="17" fillId="3" borderId="0" xfId="0" applyFont="1" applyFill="1" applyAlignment="1">
      <alignment horizontal="center" vertical="center" wrapText="1"/>
    </xf>
    <xf numFmtId="0" fontId="7" fillId="3" borderId="0" xfId="0" applyFont="1" applyFill="1" applyAlignment="1">
      <alignment horizontal="left"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7" fillId="5" borderId="6" xfId="0" applyFont="1" applyFill="1" applyBorder="1" applyAlignment="1">
      <alignment horizontal="left" vertical="center" wrapText="1"/>
    </xf>
    <xf numFmtId="0" fontId="7" fillId="5" borderId="6" xfId="0" applyFont="1" applyFill="1" applyBorder="1" applyAlignment="1">
      <alignment horizontal="center" vertical="center" wrapText="1"/>
    </xf>
    <xf numFmtId="0" fontId="18" fillId="3" borderId="0" xfId="0" applyFont="1" applyFill="1" applyAlignment="1">
      <alignment horizontal="center" vertical="center" wrapText="1"/>
    </xf>
    <xf numFmtId="0" fontId="17" fillId="3" borderId="11" xfId="0" applyFont="1" applyFill="1" applyBorder="1" applyAlignment="1">
      <alignment horizontal="center" vertical="center" wrapText="1"/>
    </xf>
    <xf numFmtId="0" fontId="7" fillId="3" borderId="11" xfId="0" applyFont="1" applyFill="1" applyBorder="1" applyAlignment="1">
      <alignment horizontal="left" vertical="center" wrapText="1"/>
    </xf>
    <xf numFmtId="0" fontId="7" fillId="3" borderId="11" xfId="0" applyFont="1" applyFill="1" applyBorder="1" applyAlignment="1">
      <alignment horizontal="center" vertical="center" wrapText="1"/>
    </xf>
    <xf numFmtId="0" fontId="0" fillId="3" borderId="0" xfId="0" applyFill="1"/>
    <xf numFmtId="0" fontId="11" fillId="3" borderId="12" xfId="0" applyFont="1" applyFill="1" applyBorder="1" applyAlignment="1">
      <alignment horizontal="center" vertical="center" wrapText="1"/>
    </xf>
    <xf numFmtId="0" fontId="18" fillId="2" borderId="2" xfId="0" applyFont="1" applyFill="1" applyBorder="1" applyAlignment="1" applyProtection="1">
      <alignment horizontal="center" vertical="center" wrapText="1"/>
      <protection locked="0"/>
    </xf>
    <xf numFmtId="0" fontId="18" fillId="2" borderId="6" xfId="0" applyFont="1" applyFill="1" applyBorder="1" applyAlignment="1" applyProtection="1">
      <alignment horizontal="center" vertical="center" wrapText="1"/>
      <protection locked="0"/>
    </xf>
    <xf numFmtId="0" fontId="1" fillId="4" borderId="0" xfId="0" applyFont="1" applyFill="1" applyAlignment="1">
      <alignment horizontal="center" vertical="center" textRotation="90" wrapText="1"/>
    </xf>
    <xf numFmtId="0" fontId="23" fillId="4" borderId="0" xfId="0" applyFont="1" applyFill="1" applyAlignment="1">
      <alignment horizontal="center" vertical="center" wrapText="1"/>
    </xf>
    <xf numFmtId="0" fontId="0" fillId="3" borderId="0" xfId="0" applyFill="1" applyAlignment="1">
      <alignment horizontal="centerContinuous" vertical="distributed"/>
    </xf>
    <xf numFmtId="0" fontId="0" fillId="3" borderId="0" xfId="0" applyFill="1" applyAlignment="1">
      <alignment horizontal="centerContinuous" vertical="center"/>
    </xf>
    <xf numFmtId="0" fontId="25" fillId="3" borderId="0" xfId="0" applyFont="1" applyFill="1" applyAlignment="1">
      <alignment horizontal="centerContinuous" vertical="distributed"/>
    </xf>
    <xf numFmtId="0" fontId="25" fillId="3" borderId="0" xfId="0" applyFont="1" applyFill="1" applyAlignment="1">
      <alignment horizontal="centerContinuous"/>
    </xf>
    <xf numFmtId="0" fontId="24" fillId="3" borderId="0" xfId="0" applyFont="1" applyFill="1" applyAlignment="1">
      <alignment horizontal="centerContinuous" vertical="distributed"/>
    </xf>
    <xf numFmtId="0" fontId="0" fillId="3" borderId="0" xfId="0" applyFill="1" applyAlignment="1">
      <alignment horizontal="left"/>
    </xf>
    <xf numFmtId="0" fontId="2" fillId="3" borderId="0" xfId="0" applyFont="1" applyFill="1"/>
    <xf numFmtId="0" fontId="28" fillId="3" borderId="0" xfId="0" applyFont="1" applyFill="1"/>
    <xf numFmtId="0" fontId="6" fillId="3" borderId="0" xfId="0" applyFont="1" applyFill="1" applyAlignment="1">
      <alignment horizontal="center" vertical="center" wrapText="1"/>
    </xf>
    <xf numFmtId="0" fontId="6" fillId="3" borderId="0" xfId="0" applyFont="1" applyFill="1" applyAlignment="1">
      <alignment horizontal="left" vertical="center" wrapText="1"/>
    </xf>
    <xf numFmtId="0" fontId="23" fillId="3" borderId="0" xfId="0" applyFont="1" applyFill="1" applyAlignment="1">
      <alignment horizontal="centerContinuous" vertical="center" wrapText="1"/>
    </xf>
    <xf numFmtId="0" fontId="29" fillId="3" borderId="0" xfId="0" applyFont="1" applyFill="1" applyAlignment="1">
      <alignment horizontal="centerContinuous" vertical="center" wrapText="1"/>
    </xf>
    <xf numFmtId="0" fontId="23" fillId="3" borderId="9" xfId="0" applyFont="1" applyFill="1" applyBorder="1" applyAlignment="1">
      <alignment horizontal="centerContinuous" vertical="center" wrapText="1"/>
    </xf>
    <xf numFmtId="0" fontId="2" fillId="5" borderId="8" xfId="0" applyFont="1" applyFill="1" applyBorder="1" applyAlignment="1">
      <alignment horizontal="center" vertical="center" wrapText="1"/>
    </xf>
    <xf numFmtId="0" fontId="0" fillId="5" borderId="8" xfId="0" applyFill="1" applyBorder="1" applyAlignment="1">
      <alignment horizontal="center" vertical="center" wrapText="1"/>
    </xf>
    <xf numFmtId="0" fontId="2" fillId="3" borderId="0" xfId="0" applyFont="1" applyFill="1" applyAlignment="1">
      <alignment horizontal="center" vertical="center" wrapText="1"/>
    </xf>
    <xf numFmtId="0" fontId="23" fillId="3" borderId="3" xfId="0" applyFont="1" applyFill="1" applyBorder="1" applyAlignment="1">
      <alignment horizontal="centerContinuous"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0" fillId="5" borderId="2" xfId="0" applyFill="1" applyBorder="1" applyAlignment="1">
      <alignment horizontal="left" vertical="center" wrapText="1"/>
    </xf>
    <xf numFmtId="0" fontId="0" fillId="5" borderId="2" xfId="0" applyFill="1" applyBorder="1" applyAlignment="1">
      <alignment horizontal="center" vertical="center" wrapText="1"/>
    </xf>
    <xf numFmtId="0" fontId="0" fillId="5" borderId="4" xfId="0" applyFill="1" applyBorder="1" applyAlignment="1">
      <alignment horizontal="center" vertical="center" wrapText="1"/>
    </xf>
    <xf numFmtId="0" fontId="0" fillId="3" borderId="2" xfId="0" applyFill="1" applyBorder="1" applyAlignment="1">
      <alignment horizontal="left"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8" fillId="3" borderId="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0" fillId="3" borderId="6" xfId="0" applyFill="1" applyBorder="1" applyAlignment="1">
      <alignment horizontal="left" vertical="center" wrapText="1"/>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29" fillId="3" borderId="3" xfId="0" applyFont="1" applyFill="1" applyBorder="1" applyAlignment="1">
      <alignment horizontal="centerContinuous" vertical="center" wrapText="1"/>
    </xf>
    <xf numFmtId="0" fontId="0" fillId="3" borderId="2" xfId="0" quotePrefix="1" applyFill="1" applyBorder="1" applyAlignment="1">
      <alignment horizontal="left" vertical="center" wrapText="1"/>
    </xf>
    <xf numFmtId="0" fontId="0" fillId="5" borderId="2" xfId="0" quotePrefix="1" applyFill="1" applyBorder="1" applyAlignment="1">
      <alignment horizontal="left" vertical="center" wrapText="1"/>
    </xf>
    <xf numFmtId="0" fontId="29" fillId="3" borderId="5" xfId="0" applyFont="1" applyFill="1" applyBorder="1" applyAlignment="1">
      <alignment horizontal="centerContinuous" vertical="center" wrapText="1"/>
    </xf>
    <xf numFmtId="0" fontId="2" fillId="5" borderId="6" xfId="0" applyFont="1" applyFill="1" applyBorder="1" applyAlignment="1">
      <alignment horizontal="center" vertical="center" wrapText="1"/>
    </xf>
    <xf numFmtId="0" fontId="0" fillId="5" borderId="6" xfId="0" applyFill="1" applyBorder="1" applyAlignment="1">
      <alignment horizontal="left" vertical="center" wrapText="1"/>
    </xf>
    <xf numFmtId="0" fontId="0" fillId="5" borderId="6" xfId="0" applyFill="1" applyBorder="1" applyAlignment="1">
      <alignment horizontal="center" vertical="center" wrapText="1"/>
    </xf>
    <xf numFmtId="0" fontId="11" fillId="3" borderId="3" xfId="0" applyFont="1" applyFill="1" applyBorder="1" applyAlignment="1">
      <alignment horizontal="centerContinuous" vertical="center" wrapText="1"/>
    </xf>
    <xf numFmtId="0" fontId="11" fillId="3" borderId="5" xfId="0" applyFont="1" applyFill="1" applyBorder="1" applyAlignment="1">
      <alignment horizontal="centerContinuous" vertical="center" wrapText="1"/>
    </xf>
    <xf numFmtId="0" fontId="0" fillId="3" borderId="13" xfId="0" applyFill="1" applyBorder="1" applyAlignment="1">
      <alignment horizontal="center" vertical="center" wrapText="1"/>
    </xf>
    <xf numFmtId="0" fontId="0" fillId="3" borderId="0" xfId="0" quotePrefix="1" applyFill="1" applyAlignment="1">
      <alignment horizontal="left" vertical="center" wrapText="1"/>
    </xf>
    <xf numFmtId="0" fontId="10" fillId="3" borderId="0" xfId="0" applyFont="1" applyFill="1" applyAlignment="1">
      <alignment horizontal="center" vertical="center" wrapText="1"/>
    </xf>
    <xf numFmtId="0" fontId="23" fillId="4" borderId="1" xfId="0" applyFont="1" applyFill="1" applyBorder="1" applyAlignment="1">
      <alignment horizontal="center" vertical="center" wrapText="1"/>
    </xf>
    <xf numFmtId="0" fontId="0" fillId="3" borderId="5" xfId="0"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5"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3" borderId="4" xfId="0" applyFont="1" applyFill="1" applyBorder="1" applyAlignment="1">
      <alignment horizontal="center" vertical="center" wrapText="1"/>
    </xf>
    <xf numFmtId="0" fontId="11" fillId="3" borderId="0" xfId="0" applyFont="1" applyFill="1" applyAlignment="1">
      <alignment horizontal="center" vertical="center" wrapText="1"/>
    </xf>
    <xf numFmtId="164" fontId="4" fillId="3" borderId="0" xfId="1" applyNumberFormat="1" applyFont="1" applyFill="1" applyAlignment="1">
      <alignment horizontal="center" vertical="center" wrapText="1"/>
    </xf>
    <xf numFmtId="0" fontId="1" fillId="3" borderId="0" xfId="0" applyFont="1" applyFill="1" applyAlignment="1">
      <alignment horizontal="center" vertical="center" wrapText="1"/>
    </xf>
    <xf numFmtId="0" fontId="18" fillId="3" borderId="2" xfId="0" applyFont="1" applyFill="1" applyBorder="1" applyAlignment="1">
      <alignment horizontal="left" vertical="center"/>
    </xf>
    <xf numFmtId="0" fontId="16" fillId="3" borderId="19" xfId="0" applyFont="1" applyFill="1" applyBorder="1" applyAlignment="1">
      <alignment vertical="center" readingOrder="1"/>
    </xf>
    <xf numFmtId="0" fontId="14" fillId="3" borderId="17" xfId="0" applyFont="1" applyFill="1" applyBorder="1" applyAlignment="1">
      <alignment vertical="center"/>
    </xf>
    <xf numFmtId="0" fontId="13" fillId="3" borderId="17" xfId="0" applyFont="1" applyFill="1" applyBorder="1" applyAlignment="1">
      <alignment horizontal="left" vertical="center"/>
    </xf>
    <xf numFmtId="0" fontId="0" fillId="3" borderId="17" xfId="0" applyFill="1" applyBorder="1" applyAlignment="1">
      <alignment horizontal="center" vertical="center"/>
    </xf>
    <xf numFmtId="0" fontId="8" fillId="3" borderId="2" xfId="0" applyFont="1" applyFill="1" applyBorder="1" applyAlignment="1">
      <alignment horizontal="left" vertical="center" wrapText="1"/>
    </xf>
    <xf numFmtId="0" fontId="0" fillId="3" borderId="6" xfId="0" quotePrefix="1" applyFill="1" applyBorder="1" applyAlignment="1">
      <alignment horizontal="left" vertical="center" wrapText="1"/>
    </xf>
    <xf numFmtId="0" fontId="0" fillId="3" borderId="13" xfId="0" applyFill="1" applyBorder="1" applyAlignment="1">
      <alignment horizontal="left" vertical="center" wrapText="1"/>
    </xf>
    <xf numFmtId="0" fontId="15" fillId="11" borderId="8" xfId="0" applyFont="1" applyFill="1" applyBorder="1" applyAlignment="1">
      <alignment horizontal="centerContinuous" vertical="center" wrapText="1"/>
    </xf>
    <xf numFmtId="0" fontId="11" fillId="3"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23" fillId="12" borderId="8" xfId="0" applyFont="1" applyFill="1" applyBorder="1" applyAlignment="1">
      <alignment horizontal="centerContinuous" vertical="center" wrapText="1"/>
    </xf>
    <xf numFmtId="0" fontId="10" fillId="12" borderId="8" xfId="0" applyFont="1" applyFill="1" applyBorder="1" applyAlignment="1">
      <alignment horizontal="centerContinuous" vertical="center" wrapText="1"/>
    </xf>
    <xf numFmtId="0" fontId="2" fillId="3" borderId="2" xfId="0" quotePrefix="1" applyFont="1" applyFill="1" applyBorder="1" applyAlignment="1">
      <alignment horizontal="left" vertical="center" wrapText="1"/>
    </xf>
    <xf numFmtId="0" fontId="0" fillId="3" borderId="0" xfId="0" applyFill="1" applyAlignment="1">
      <alignment horizontal="left" vertical="top" wrapText="1"/>
    </xf>
    <xf numFmtId="0" fontId="2" fillId="2" borderId="2" xfId="0" quotePrefix="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1" fillId="12" borderId="8"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4" fillId="11" borderId="8" xfId="0" applyFont="1" applyFill="1" applyBorder="1" applyAlignment="1">
      <alignment horizontal="center" vertical="center" wrapText="1"/>
    </xf>
    <xf numFmtId="0" fontId="2" fillId="3" borderId="0" xfId="0" quotePrefix="1" applyFont="1" applyFill="1" applyAlignment="1">
      <alignment horizontal="center" vertical="center" wrapText="1"/>
    </xf>
    <xf numFmtId="0" fontId="2" fillId="3" borderId="2" xfId="0" quotePrefix="1" applyFont="1" applyFill="1" applyBorder="1" applyAlignment="1">
      <alignment horizontal="center" vertical="center" wrapText="1"/>
    </xf>
    <xf numFmtId="0" fontId="21" fillId="2" borderId="2" xfId="0" quotePrefix="1" applyFont="1" applyFill="1" applyBorder="1" applyAlignment="1">
      <alignment horizontal="center" vertical="center" wrapText="1"/>
    </xf>
    <xf numFmtId="0" fontId="21" fillId="2" borderId="2" xfId="0" applyFont="1" applyFill="1" applyBorder="1" applyAlignment="1">
      <alignment horizontal="center" vertical="center" wrapText="1"/>
    </xf>
    <xf numFmtId="0" fontId="14" fillId="3" borderId="17" xfId="0" applyFont="1" applyFill="1" applyBorder="1" applyAlignment="1">
      <alignment horizontal="left" vertical="center"/>
    </xf>
    <xf numFmtId="0" fontId="36" fillId="3" borderId="2" xfId="0" applyFont="1" applyFill="1" applyBorder="1" applyAlignment="1">
      <alignment horizontal="center" vertical="center" wrapText="1"/>
    </xf>
    <xf numFmtId="0" fontId="2" fillId="3" borderId="0" xfId="0" applyFont="1" applyFill="1" applyAlignment="1">
      <alignment horizontal="left" vertical="center"/>
    </xf>
    <xf numFmtId="0" fontId="34" fillId="5" borderId="0" xfId="0" applyFont="1" applyFill="1" applyAlignment="1">
      <alignment horizontal="left" vertical="center"/>
    </xf>
    <xf numFmtId="0" fontId="1" fillId="3" borderId="0" xfId="0" applyFont="1" applyFill="1" applyAlignment="1">
      <alignment horizontal="left" vertical="center"/>
    </xf>
    <xf numFmtId="0" fontId="34" fillId="5" borderId="21" xfId="0" applyFont="1" applyFill="1" applyBorder="1" applyAlignment="1">
      <alignment horizontal="left" vertical="center"/>
    </xf>
    <xf numFmtId="0" fontId="23" fillId="4" borderId="0" xfId="0" applyFont="1" applyFill="1" applyAlignment="1">
      <alignment horizontal="center" vertical="center"/>
    </xf>
    <xf numFmtId="0" fontId="17" fillId="3" borderId="2" xfId="0" applyFont="1" applyFill="1" applyBorder="1" applyAlignment="1">
      <alignment horizontal="left" vertical="center"/>
    </xf>
    <xf numFmtId="0" fontId="36" fillId="3" borderId="2" xfId="0" applyFont="1" applyFill="1" applyBorder="1" applyAlignment="1">
      <alignment horizontal="left" vertical="center"/>
    </xf>
    <xf numFmtId="0" fontId="17" fillId="3" borderId="0" xfId="0" applyFont="1" applyFill="1" applyAlignment="1">
      <alignment horizontal="left" vertical="center"/>
    </xf>
    <xf numFmtId="0" fontId="17" fillId="3" borderId="11" xfId="0" applyFont="1" applyFill="1" applyBorder="1" applyAlignment="1">
      <alignment horizontal="left" vertical="center"/>
    </xf>
    <xf numFmtId="0" fontId="39" fillId="5" borderId="2" xfId="0" applyFont="1" applyFill="1" applyBorder="1" applyAlignment="1">
      <alignment horizontal="left" vertical="center"/>
    </xf>
    <xf numFmtId="0" fontId="12" fillId="3" borderId="0" xfId="0" applyFont="1" applyFill="1" applyAlignment="1">
      <alignment horizontal="left" vertical="center"/>
    </xf>
    <xf numFmtId="0" fontId="39" fillId="5" borderId="6" xfId="0" applyFont="1" applyFill="1" applyBorder="1" applyAlignment="1">
      <alignment horizontal="left" vertical="center"/>
    </xf>
    <xf numFmtId="0" fontId="17" fillId="13" borderId="2" xfId="0" applyFont="1" applyFill="1" applyBorder="1" applyAlignment="1">
      <alignment horizontal="center" vertical="center" wrapText="1"/>
    </xf>
    <xf numFmtId="0" fontId="7" fillId="14" borderId="2" xfId="0" applyFont="1" applyFill="1" applyBorder="1" applyAlignment="1">
      <alignment horizontal="left" vertical="center" wrapText="1"/>
    </xf>
    <xf numFmtId="0" fontId="7" fillId="14" borderId="2" xfId="0" applyFont="1" applyFill="1" applyBorder="1" applyAlignment="1">
      <alignment horizontal="center" vertical="center" wrapText="1"/>
    </xf>
    <xf numFmtId="0" fontId="7" fillId="14" borderId="4" xfId="0" applyFont="1" applyFill="1" applyBorder="1" applyAlignment="1">
      <alignment horizontal="center" vertical="center" wrapText="1"/>
    </xf>
    <xf numFmtId="0" fontId="18" fillId="15" borderId="2" xfId="0" applyFont="1" applyFill="1" applyBorder="1" applyAlignment="1">
      <alignment horizontal="center" vertical="center" wrapText="1"/>
    </xf>
    <xf numFmtId="0" fontId="40" fillId="14" borderId="2" xfId="0" applyFont="1" applyFill="1" applyBorder="1" applyAlignment="1">
      <alignment horizontal="center" vertical="center" wrapText="1"/>
    </xf>
    <xf numFmtId="0" fontId="0" fillId="3" borderId="17" xfId="0" applyFill="1" applyBorder="1" applyAlignment="1">
      <alignment horizontal="left" vertical="center"/>
    </xf>
    <xf numFmtId="0" fontId="19" fillId="3" borderId="2" xfId="0" applyFont="1" applyFill="1" applyBorder="1" applyAlignment="1">
      <alignment horizontal="left" vertical="center" wrapText="1"/>
    </xf>
    <xf numFmtId="0" fontId="2" fillId="13" borderId="2" xfId="0" applyFont="1" applyFill="1" applyBorder="1" applyAlignment="1">
      <alignment horizontal="center" vertical="center" wrapText="1"/>
    </xf>
    <xf numFmtId="0" fontId="0" fillId="13" borderId="2" xfId="0" applyFill="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2" fillId="0" borderId="1" xfId="0" quotePrefix="1" applyFont="1" applyBorder="1" applyAlignment="1">
      <alignment horizontal="center" vertical="center" wrapText="1"/>
    </xf>
    <xf numFmtId="0" fontId="17" fillId="13" borderId="6" xfId="0" applyFont="1" applyFill="1" applyBorder="1" applyAlignment="1">
      <alignment horizontal="center" vertical="center" wrapText="1"/>
    </xf>
    <xf numFmtId="0" fontId="0" fillId="3" borderId="0" xfId="0" applyFill="1" applyAlignment="1">
      <alignment horizontal="centerContinuous"/>
    </xf>
    <xf numFmtId="0" fontId="0" fillId="3" borderId="0" xfId="0" applyFill="1" applyAlignment="1">
      <alignment horizontal="left" vertical="top"/>
    </xf>
    <xf numFmtId="0" fontId="0" fillId="3" borderId="17" xfId="0" applyFill="1" applyBorder="1" applyAlignment="1">
      <alignment horizontal="center" vertical="center" wrapText="1"/>
    </xf>
    <xf numFmtId="0" fontId="10" fillId="12" borderId="8" xfId="0" applyFont="1" applyFill="1" applyBorder="1" applyAlignment="1">
      <alignment vertical="top" wrapText="1"/>
    </xf>
    <xf numFmtId="0" fontId="0" fillId="3" borderId="13" xfId="0" applyFill="1" applyBorder="1" applyAlignment="1">
      <alignment vertical="top" wrapText="1"/>
    </xf>
    <xf numFmtId="0" fontId="15" fillId="11" borderId="8" xfId="0" applyFont="1" applyFill="1" applyBorder="1" applyAlignment="1">
      <alignment vertical="top" wrapText="1"/>
    </xf>
    <xf numFmtId="0" fontId="0" fillId="3" borderId="0" xfId="0" applyFill="1" applyAlignment="1">
      <alignment vertical="top" wrapText="1"/>
    </xf>
    <xf numFmtId="0" fontId="0" fillId="3" borderId="11" xfId="0" applyFill="1" applyBorder="1" applyAlignment="1">
      <alignment horizontal="center" vertical="center" wrapText="1"/>
    </xf>
    <xf numFmtId="0" fontId="10" fillId="3" borderId="0" xfId="0" applyFont="1" applyFill="1" applyAlignment="1">
      <alignment horizontal="centerContinuous" vertical="center" wrapText="1"/>
    </xf>
    <xf numFmtId="0" fontId="10" fillId="3" borderId="0" xfId="0" applyFont="1" applyFill="1" applyAlignment="1">
      <alignment vertical="top" wrapText="1"/>
    </xf>
    <xf numFmtId="0" fontId="41" fillId="3" borderId="9" xfId="0" applyFont="1" applyFill="1" applyBorder="1" applyAlignment="1">
      <alignment horizontal="center" vertical="center" wrapText="1"/>
    </xf>
    <xf numFmtId="0" fontId="41" fillId="3" borderId="0" xfId="0" applyFont="1" applyFill="1" applyAlignment="1">
      <alignment horizontal="center" vertical="center" wrapText="1"/>
    </xf>
    <xf numFmtId="0" fontId="32" fillId="3" borderId="0" xfId="0" applyFont="1" applyFill="1" applyAlignment="1">
      <alignment horizontal="center" vertical="center" wrapText="1"/>
    </xf>
    <xf numFmtId="0" fontId="14" fillId="3" borderId="0" xfId="0" applyFont="1" applyFill="1" applyAlignment="1">
      <alignment horizontal="centerContinuous" vertical="center"/>
    </xf>
    <xf numFmtId="0" fontId="13" fillId="3" borderId="0" xfId="0" applyFont="1" applyFill="1" applyAlignment="1">
      <alignment horizontal="centerContinuous" vertical="center"/>
    </xf>
    <xf numFmtId="0" fontId="0" fillId="3" borderId="0" xfId="0" applyFill="1" applyAlignment="1">
      <alignment horizontal="centerContinuous" vertical="center" wrapText="1"/>
    </xf>
    <xf numFmtId="0" fontId="16" fillId="3" borderId="0" xfId="0" applyFont="1" applyFill="1" applyAlignment="1">
      <alignment horizontal="centerContinuous" vertical="center" readingOrder="1"/>
    </xf>
    <xf numFmtId="0" fontId="32" fillId="3" borderId="0" xfId="0" applyFont="1" applyFill="1" applyAlignment="1">
      <alignment horizontal="centerContinuous" vertical="center" wrapText="1"/>
    </xf>
    <xf numFmtId="0" fontId="4" fillId="3" borderId="0" xfId="0" applyFont="1" applyFill="1" applyAlignment="1">
      <alignment horizontal="centerContinuous" vertical="center" wrapText="1"/>
    </xf>
    <xf numFmtId="0" fontId="16" fillId="3" borderId="0" xfId="0" applyFont="1" applyFill="1" applyAlignment="1">
      <alignment horizontal="centerContinuous" vertical="center" wrapText="1"/>
    </xf>
    <xf numFmtId="0" fontId="0" fillId="5" borderId="9" xfId="0" applyFill="1" applyBorder="1" applyAlignment="1">
      <alignment horizontal="left" vertical="center" wrapText="1"/>
    </xf>
    <xf numFmtId="0" fontId="0" fillId="3" borderId="23"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15" xfId="0" applyFill="1" applyBorder="1" applyAlignment="1">
      <alignment horizontal="center" vertical="center" wrapText="1"/>
    </xf>
    <xf numFmtId="0" fontId="23" fillId="3" borderId="19" xfId="0" applyFont="1" applyFill="1" applyBorder="1" applyAlignment="1">
      <alignment horizontal="centerContinuous" vertical="center" wrapText="1"/>
    </xf>
    <xf numFmtId="0" fontId="0" fillId="6" borderId="23" xfId="0" applyFill="1" applyBorder="1" applyAlignment="1">
      <alignment horizontal="center" vertical="center" wrapText="1"/>
    </xf>
    <xf numFmtId="0" fontId="0" fillId="6" borderId="21" xfId="0" applyFill="1" applyBorder="1" applyAlignment="1">
      <alignment horizontal="center" vertical="center" wrapText="1"/>
    </xf>
    <xf numFmtId="0" fontId="0" fillId="6" borderId="24" xfId="0" applyFill="1" applyBorder="1" applyAlignment="1">
      <alignment horizontal="center" vertical="center" wrapText="1"/>
    </xf>
    <xf numFmtId="0" fontId="30" fillId="7" borderId="14" xfId="0" applyFont="1" applyFill="1" applyBorder="1" applyAlignment="1">
      <alignment horizontal="centerContinuous" vertical="center" wrapText="1"/>
    </xf>
    <xf numFmtId="0" fontId="4" fillId="7" borderId="15" xfId="0" applyFont="1" applyFill="1" applyBorder="1" applyAlignment="1">
      <alignment horizontal="centerContinuous" vertical="center" wrapText="1"/>
    </xf>
    <xf numFmtId="0" fontId="15" fillId="6" borderId="23" xfId="0" applyFont="1" applyFill="1" applyBorder="1" applyAlignment="1">
      <alignment horizontal="centerContinuous" vertical="center" wrapText="1"/>
    </xf>
    <xf numFmtId="0" fontId="0" fillId="5" borderId="13" xfId="0" applyFill="1" applyBorder="1" applyAlignment="1">
      <alignment horizontal="center" vertical="center" wrapText="1"/>
    </xf>
    <xf numFmtId="0" fontId="0" fillId="3" borderId="21" xfId="0" applyFill="1" applyBorder="1" applyAlignment="1">
      <alignment horizontal="center" vertical="center" wrapText="1"/>
    </xf>
    <xf numFmtId="0" fontId="0" fillId="5" borderId="13" xfId="0" applyFill="1" applyBorder="1" applyAlignment="1">
      <alignment horizontal="left" vertical="center" wrapText="1"/>
    </xf>
    <xf numFmtId="0" fontId="11" fillId="3" borderId="22" xfId="0" applyFont="1" applyFill="1" applyBorder="1" applyAlignment="1">
      <alignment horizontal="center" vertical="center" wrapText="1"/>
    </xf>
    <xf numFmtId="0" fontId="10" fillId="12" borderId="9" xfId="0" applyFont="1" applyFill="1" applyBorder="1" applyAlignment="1">
      <alignment horizontal="centerContinuous" vertical="center" wrapText="1"/>
    </xf>
    <xf numFmtId="0" fontId="0" fillId="12" borderId="10" xfId="0" applyFill="1" applyBorder="1" applyAlignment="1">
      <alignment horizontal="center" vertical="center" wrapText="1"/>
    </xf>
    <xf numFmtId="0" fontId="0" fillId="18" borderId="18" xfId="0" applyFill="1" applyBorder="1" applyAlignment="1">
      <alignment horizontal="center" vertical="center" wrapText="1"/>
    </xf>
    <xf numFmtId="0" fontId="0" fillId="18" borderId="24" xfId="0" applyFill="1" applyBorder="1" applyAlignment="1">
      <alignment horizontal="center" vertical="center" wrapText="1"/>
    </xf>
    <xf numFmtId="0" fontId="15" fillId="18" borderId="17" xfId="0" applyFont="1" applyFill="1" applyBorder="1" applyAlignment="1">
      <alignment horizontal="centerContinuous" vertical="center" wrapText="1"/>
    </xf>
    <xf numFmtId="0" fontId="4" fillId="18" borderId="17" xfId="0" applyFont="1" applyFill="1" applyBorder="1" applyAlignment="1">
      <alignment horizontal="center" vertical="center" wrapText="1"/>
    </xf>
    <xf numFmtId="0" fontId="15" fillId="18" borderId="17" xfId="0" applyFont="1" applyFill="1" applyBorder="1" applyAlignment="1">
      <alignment vertical="top" wrapText="1"/>
    </xf>
    <xf numFmtId="0" fontId="11" fillId="3" borderId="1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2" fillId="2" borderId="6" xfId="0" quotePrefix="1" applyFont="1" applyFill="1" applyBorder="1" applyAlignment="1">
      <alignment horizontal="center" vertical="center" wrapText="1"/>
    </xf>
    <xf numFmtId="0" fontId="0" fillId="18" borderId="23" xfId="0" applyFill="1" applyBorder="1" applyAlignment="1">
      <alignment horizontal="center" vertical="center" wrapText="1"/>
    </xf>
    <xf numFmtId="0" fontId="11" fillId="18" borderId="20" xfId="0" applyFont="1" applyFill="1" applyBorder="1" applyAlignment="1">
      <alignment horizontal="center" vertical="center" wrapText="1"/>
    </xf>
    <xf numFmtId="0" fontId="0" fillId="18" borderId="21" xfId="0" applyFill="1" applyBorder="1" applyAlignment="1">
      <alignment horizontal="center" vertical="center" wrapText="1"/>
    </xf>
    <xf numFmtId="0" fontId="0" fillId="18" borderId="21" xfId="0" applyFill="1" applyBorder="1" applyAlignment="1">
      <alignment horizontal="left" vertical="center" wrapText="1"/>
    </xf>
    <xf numFmtId="0" fontId="0" fillId="18" borderId="21" xfId="0" quotePrefix="1" applyFill="1" applyBorder="1" applyAlignment="1">
      <alignment horizontal="left" vertical="center" wrapText="1"/>
    </xf>
    <xf numFmtId="0" fontId="2" fillId="18" borderId="21" xfId="0" quotePrefix="1" applyFont="1" applyFill="1" applyBorder="1" applyAlignment="1">
      <alignment horizontal="center" vertical="center" wrapText="1"/>
    </xf>
    <xf numFmtId="0" fontId="0" fillId="18" borderId="21" xfId="0" applyFill="1" applyBorder="1" applyAlignment="1">
      <alignment vertical="top" wrapText="1"/>
    </xf>
    <xf numFmtId="0" fontId="0" fillId="3" borderId="15" xfId="0" applyFill="1" applyBorder="1" applyAlignment="1">
      <alignment horizontal="left" vertical="center" wrapText="1"/>
    </xf>
    <xf numFmtId="0" fontId="0" fillId="3" borderId="15" xfId="0" quotePrefix="1" applyFill="1" applyBorder="1" applyAlignment="1">
      <alignment horizontal="left" vertical="center" wrapText="1"/>
    </xf>
    <xf numFmtId="0" fontId="2" fillId="2" borderId="15" xfId="0" quotePrefix="1" applyFont="1" applyFill="1" applyBorder="1" applyAlignment="1">
      <alignment horizontal="center" vertical="center" wrapText="1"/>
    </xf>
    <xf numFmtId="0" fontId="15" fillId="18" borderId="18" xfId="0" applyFont="1" applyFill="1" applyBorder="1" applyAlignment="1">
      <alignment horizontal="centerContinuous" vertical="center" wrapText="1"/>
    </xf>
    <xf numFmtId="0" fontId="0" fillId="3" borderId="15" xfId="0" quotePrefix="1" applyFill="1" applyBorder="1" applyAlignment="1">
      <alignment horizontal="center" vertical="center" wrapText="1"/>
    </xf>
    <xf numFmtId="0" fontId="0" fillId="18" borderId="17" xfId="0" applyFill="1" applyBorder="1" applyAlignment="1">
      <alignment horizontal="centerContinuous" vertical="center" wrapText="1"/>
    </xf>
    <xf numFmtId="0" fontId="2" fillId="18" borderId="17" xfId="0" applyFont="1" applyFill="1" applyBorder="1" applyAlignment="1">
      <alignment horizontal="center" vertical="center" wrapText="1"/>
    </xf>
    <xf numFmtId="0" fontId="2" fillId="2" borderId="21" xfId="0" quotePrefix="1" applyFont="1" applyFill="1" applyBorder="1" applyAlignment="1">
      <alignment horizontal="center" vertical="center" wrapText="1"/>
    </xf>
    <xf numFmtId="0" fontId="43" fillId="18" borderId="17" xfId="0" applyFont="1" applyFill="1" applyBorder="1" applyAlignment="1">
      <alignment horizontal="centerContinuous" vertical="center" wrapText="1"/>
    </xf>
    <xf numFmtId="0" fontId="32" fillId="18" borderId="19" xfId="0" applyFont="1" applyFill="1" applyBorder="1" applyAlignment="1">
      <alignment horizontal="centerContinuous" vertical="center" wrapText="1"/>
    </xf>
    <xf numFmtId="0" fontId="32" fillId="18" borderId="9" xfId="0" applyFont="1" applyFill="1" applyBorder="1" applyAlignment="1">
      <alignment horizontal="centerContinuous" vertical="center" wrapText="1"/>
    </xf>
    <xf numFmtId="0" fontId="23" fillId="3" borderId="0" xfId="0" applyFont="1" applyFill="1" applyAlignment="1">
      <alignment horizontal="center" vertical="center" wrapText="1"/>
    </xf>
    <xf numFmtId="0" fontId="35" fillId="3" borderId="0" xfId="0" applyFont="1" applyFill="1"/>
    <xf numFmtId="0" fontId="27" fillId="3" borderId="0" xfId="0" applyFont="1" applyFill="1"/>
    <xf numFmtId="0" fontId="32" fillId="19" borderId="10" xfId="0" applyFont="1" applyFill="1" applyBorder="1" applyAlignment="1">
      <alignment horizontal="center" vertical="center" wrapText="1"/>
    </xf>
    <xf numFmtId="0" fontId="7" fillId="3" borderId="2" xfId="0" quotePrefix="1" applyFont="1" applyFill="1" applyBorder="1" applyAlignment="1">
      <alignment horizontal="left" vertical="center" wrapText="1"/>
    </xf>
    <xf numFmtId="0" fontId="45" fillId="3" borderId="3" xfId="0" applyFont="1" applyFill="1" applyBorder="1" applyAlignment="1">
      <alignment horizontal="centerContinuous" vertical="center" wrapText="1"/>
    </xf>
    <xf numFmtId="0" fontId="7" fillId="20" borderId="2" xfId="0" applyFont="1" applyFill="1" applyBorder="1" applyAlignment="1">
      <alignment horizontal="center" vertical="center" wrapText="1"/>
    </xf>
    <xf numFmtId="0" fontId="2" fillId="20" borderId="2" xfId="0" applyFont="1" applyFill="1" applyBorder="1" applyAlignment="1">
      <alignment horizontal="left" vertical="center" wrapText="1"/>
    </xf>
    <xf numFmtId="0" fontId="7" fillId="20" borderId="2" xfId="0" applyFont="1" applyFill="1" applyBorder="1" applyAlignment="1">
      <alignment horizontal="left" vertical="center" wrapText="1"/>
    </xf>
    <xf numFmtId="0" fontId="0" fillId="20" borderId="2" xfId="0" applyFill="1" applyBorder="1" applyAlignment="1">
      <alignment horizontal="left" vertical="center" wrapText="1"/>
    </xf>
    <xf numFmtId="0" fontId="0" fillId="20" borderId="2" xfId="0" applyFill="1" applyBorder="1" applyAlignment="1">
      <alignment horizontal="center" vertical="center" wrapText="1"/>
    </xf>
    <xf numFmtId="0" fontId="0" fillId="20" borderId="4" xfId="0" applyFill="1" applyBorder="1" applyAlignment="1">
      <alignment horizontal="center" vertical="center" wrapText="1"/>
    </xf>
    <xf numFmtId="0" fontId="46" fillId="20" borderId="3" xfId="0" applyFont="1" applyFill="1" applyBorder="1" applyAlignment="1">
      <alignment horizontal="centerContinuous" vertical="center" wrapText="1"/>
    </xf>
    <xf numFmtId="0" fontId="41" fillId="20" borderId="2" xfId="0" applyFont="1" applyFill="1" applyBorder="1" applyAlignment="1">
      <alignment horizontal="left" vertical="center" wrapText="1"/>
    </xf>
    <xf numFmtId="0" fontId="47" fillId="20" borderId="2" xfId="0" applyFont="1" applyFill="1" applyBorder="1" applyAlignment="1">
      <alignment horizontal="center" vertical="center" wrapText="1"/>
    </xf>
    <xf numFmtId="0" fontId="47" fillId="20" borderId="2" xfId="0" applyFont="1" applyFill="1" applyBorder="1" applyAlignment="1">
      <alignment horizontal="left" vertical="center" wrapText="1"/>
    </xf>
    <xf numFmtId="0" fontId="47" fillId="20" borderId="4" xfId="0" applyFont="1" applyFill="1" applyBorder="1" applyAlignment="1">
      <alignment horizontal="center" vertical="center" wrapText="1"/>
    </xf>
    <xf numFmtId="0" fontId="21" fillId="20" borderId="2" xfId="0" applyFont="1" applyFill="1" applyBorder="1" applyAlignment="1">
      <alignment horizontal="center" vertical="center" wrapText="1"/>
    </xf>
    <xf numFmtId="0" fontId="17" fillId="20" borderId="2" xfId="0" applyFont="1" applyFill="1" applyBorder="1" applyAlignment="1">
      <alignment horizontal="left" vertical="center" wrapText="1"/>
    </xf>
    <xf numFmtId="0" fontId="7" fillId="20" borderId="2" xfId="0" applyFont="1" applyFill="1" applyBorder="1" applyAlignment="1">
      <alignment horizontal="centerContinuous" vertical="center" wrapText="1"/>
    </xf>
    <xf numFmtId="0" fontId="3" fillId="20" borderId="2" xfId="0" applyFont="1" applyFill="1" applyBorder="1" applyAlignment="1">
      <alignment horizontal="left" vertical="center" wrapText="1"/>
    </xf>
    <xf numFmtId="0" fontId="48" fillId="20" borderId="3" xfId="0" applyFont="1" applyFill="1" applyBorder="1" applyAlignment="1">
      <alignment horizontal="centerContinuous" vertical="center" wrapText="1"/>
    </xf>
    <xf numFmtId="0" fontId="5" fillId="20" borderId="2" xfId="0" applyFont="1" applyFill="1" applyBorder="1" applyAlignment="1">
      <alignment horizontal="left" vertical="center" wrapText="1"/>
    </xf>
    <xf numFmtId="0" fontId="7" fillId="21" borderId="17" xfId="0" applyFont="1" applyFill="1" applyBorder="1" applyAlignment="1">
      <alignment horizontal="left" vertical="center" wrapText="1"/>
    </xf>
    <xf numFmtId="0" fontId="0" fillId="21" borderId="17" xfId="0" applyFill="1" applyBorder="1" applyAlignment="1">
      <alignment horizontal="left" vertical="center" wrapText="1"/>
    </xf>
    <xf numFmtId="0" fontId="0" fillId="21" borderId="17" xfId="0" applyFill="1" applyBorder="1" applyAlignment="1">
      <alignment horizontal="center" vertical="center" wrapText="1"/>
    </xf>
    <xf numFmtId="0" fontId="0" fillId="21" borderId="18" xfId="0" applyFill="1" applyBorder="1" applyAlignment="1">
      <alignment horizontal="center" vertical="center" wrapText="1"/>
    </xf>
    <xf numFmtId="0" fontId="11" fillId="3" borderId="12" xfId="0" applyFont="1" applyFill="1" applyBorder="1" applyAlignment="1">
      <alignment horizontal="centerContinuous" vertical="center" wrapText="1"/>
    </xf>
    <xf numFmtId="0" fontId="11" fillId="3" borderId="0" xfId="0" applyFont="1" applyFill="1" applyAlignment="1">
      <alignment horizontal="centerContinuous" vertical="center" wrapText="1"/>
    </xf>
    <xf numFmtId="0" fontId="21" fillId="3" borderId="0" xfId="0" applyFont="1" applyFill="1" applyAlignment="1">
      <alignment horizontal="center" vertical="center" wrapText="1"/>
    </xf>
    <xf numFmtId="0" fontId="29" fillId="4" borderId="0" xfId="0" applyFont="1" applyFill="1" applyAlignment="1">
      <alignment horizontal="center" vertical="center" wrapText="1"/>
    </xf>
    <xf numFmtId="0" fontId="4" fillId="3" borderId="2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0" fillId="3" borderId="27" xfId="0" applyFill="1" applyBorder="1" applyAlignment="1">
      <alignment horizontal="center" vertical="center" wrapText="1"/>
    </xf>
    <xf numFmtId="0" fontId="0" fillId="3" borderId="28" xfId="0" applyFill="1" applyBorder="1" applyAlignment="1">
      <alignment horizontal="center" vertical="center" wrapText="1"/>
    </xf>
    <xf numFmtId="0" fontId="42" fillId="22" borderId="8" xfId="0" applyFont="1" applyFill="1" applyBorder="1" applyAlignment="1">
      <alignment horizontal="centerContinuous" vertical="center" readingOrder="1"/>
    </xf>
    <xf numFmtId="0" fontId="14" fillId="22" borderId="8" xfId="0" applyFont="1" applyFill="1" applyBorder="1" applyAlignment="1">
      <alignment horizontal="centerContinuous" vertical="center"/>
    </xf>
    <xf numFmtId="0" fontId="0" fillId="22" borderId="8" xfId="0" applyFill="1" applyBorder="1" applyAlignment="1">
      <alignment horizontal="centerContinuous" vertical="center" wrapText="1"/>
    </xf>
    <xf numFmtId="0" fontId="0" fillId="22" borderId="8" xfId="0" applyFill="1" applyBorder="1" applyAlignment="1">
      <alignment horizontal="centerContinuous" vertical="center"/>
    </xf>
    <xf numFmtId="0" fontId="0" fillId="22" borderId="10" xfId="0" applyFill="1" applyBorder="1" applyAlignment="1">
      <alignment horizontal="centerContinuous" vertical="center" wrapText="1"/>
    </xf>
    <xf numFmtId="0" fontId="16" fillId="22" borderId="9" xfId="0" applyFont="1" applyFill="1" applyBorder="1" applyAlignment="1">
      <alignment horizontal="centerContinuous" vertical="center" readingOrder="1"/>
    </xf>
    <xf numFmtId="0" fontId="29" fillId="22" borderId="8" xfId="0" applyFont="1" applyFill="1" applyBorder="1" applyAlignment="1">
      <alignment horizontal="centerContinuous" vertical="center"/>
    </xf>
    <xf numFmtId="0" fontId="21" fillId="23" borderId="2" xfId="0" applyFont="1" applyFill="1" applyBorder="1" applyAlignment="1">
      <alignment horizontal="centerContinuous" vertical="center" wrapText="1"/>
    </xf>
    <xf numFmtId="0" fontId="7" fillId="23" borderId="2" xfId="0" applyFont="1" applyFill="1" applyBorder="1" applyAlignment="1">
      <alignment horizontal="centerContinuous" vertical="center" wrapText="1"/>
    </xf>
    <xf numFmtId="0" fontId="7" fillId="23" borderId="2" xfId="0" applyFont="1" applyFill="1" applyBorder="1" applyAlignment="1">
      <alignment horizontal="left" vertical="center" wrapText="1"/>
    </xf>
    <xf numFmtId="0" fontId="0" fillId="23" borderId="2" xfId="0" applyFill="1" applyBorder="1" applyAlignment="1">
      <alignment horizontal="centerContinuous" vertical="center" wrapText="1"/>
    </xf>
    <xf numFmtId="0" fontId="22" fillId="23" borderId="2" xfId="0" applyFont="1" applyFill="1" applyBorder="1" applyAlignment="1">
      <alignment horizontal="centerContinuous" vertical="center" wrapText="1"/>
    </xf>
    <xf numFmtId="0" fontId="22" fillId="23" borderId="2" xfId="0" applyFont="1" applyFill="1" applyBorder="1" applyAlignment="1">
      <alignment horizontal="left" vertical="center" wrapText="1"/>
    </xf>
    <xf numFmtId="0" fontId="15" fillId="23" borderId="2" xfId="0" applyFont="1" applyFill="1" applyBorder="1" applyAlignment="1">
      <alignment horizontal="centerContinuous" vertical="center" wrapText="1"/>
    </xf>
    <xf numFmtId="0" fontId="21" fillId="23" borderId="15" xfId="0" applyFont="1" applyFill="1" applyBorder="1" applyAlignment="1">
      <alignment horizontal="centerContinuous" vertical="center" wrapText="1"/>
    </xf>
    <xf numFmtId="0" fontId="7" fillId="23" borderId="15" xfId="0" applyFont="1" applyFill="1" applyBorder="1" applyAlignment="1">
      <alignment horizontal="centerContinuous" vertical="center" wrapText="1"/>
    </xf>
    <xf numFmtId="0" fontId="7" fillId="23" borderId="15" xfId="0" applyFont="1" applyFill="1" applyBorder="1" applyAlignment="1">
      <alignment horizontal="left" vertical="center" wrapText="1"/>
    </xf>
    <xf numFmtId="0" fontId="0" fillId="23" borderId="15" xfId="0" applyFill="1" applyBorder="1" applyAlignment="1">
      <alignment horizontal="centerContinuous" vertical="center" wrapText="1"/>
    </xf>
    <xf numFmtId="0" fontId="16" fillId="22" borderId="9" xfId="0" applyFont="1" applyFill="1" applyBorder="1" applyAlignment="1">
      <alignment horizontal="centerContinuous" vertical="center"/>
    </xf>
    <xf numFmtId="0" fontId="36" fillId="22" borderId="8" xfId="0" applyFont="1" applyFill="1" applyBorder="1" applyAlignment="1">
      <alignment horizontal="centerContinuous" vertical="center" wrapText="1"/>
    </xf>
    <xf numFmtId="0" fontId="36" fillId="22" borderId="8" xfId="0" applyFont="1" applyFill="1" applyBorder="1" applyAlignment="1">
      <alignment horizontal="centerContinuous" vertical="center"/>
    </xf>
    <xf numFmtId="0" fontId="10" fillId="22" borderId="8" xfId="0" applyFont="1" applyFill="1" applyBorder="1" applyAlignment="1">
      <alignment horizontal="centerContinuous" vertical="center" wrapText="1"/>
    </xf>
    <xf numFmtId="0" fontId="51" fillId="23" borderId="14" xfId="0" applyFont="1" applyFill="1" applyBorder="1" applyAlignment="1">
      <alignment horizontal="center" vertical="center" wrapText="1"/>
    </xf>
    <xf numFmtId="0" fontId="52" fillId="23" borderId="15" xfId="0" applyFont="1" applyFill="1" applyBorder="1" applyAlignment="1">
      <alignment horizontal="center" vertical="center" wrapText="1"/>
    </xf>
    <xf numFmtId="0" fontId="52" fillId="23" borderId="15" xfId="0" applyFont="1" applyFill="1" applyBorder="1" applyAlignment="1">
      <alignment horizontal="left" vertical="center"/>
    </xf>
    <xf numFmtId="0" fontId="10" fillId="22" borderId="23" xfId="0" applyFont="1" applyFill="1" applyBorder="1" applyAlignment="1">
      <alignment horizontal="center" vertical="center" wrapText="1"/>
    </xf>
    <xf numFmtId="0" fontId="10" fillId="22" borderId="24" xfId="0" applyFont="1" applyFill="1" applyBorder="1" applyAlignment="1">
      <alignment horizontal="center" vertical="center" wrapText="1"/>
    </xf>
    <xf numFmtId="0" fontId="11" fillId="22" borderId="20" xfId="0" applyFont="1" applyFill="1" applyBorder="1" applyAlignment="1">
      <alignment horizontal="center" vertical="center" wrapText="1"/>
    </xf>
    <xf numFmtId="0" fontId="17" fillId="22" borderId="21" xfId="0" applyFont="1" applyFill="1" applyBorder="1" applyAlignment="1">
      <alignment horizontal="center" vertical="center" wrapText="1"/>
    </xf>
    <xf numFmtId="0" fontId="17" fillId="22" borderId="21" xfId="0" applyFont="1" applyFill="1" applyBorder="1" applyAlignment="1">
      <alignment horizontal="left" vertical="center"/>
    </xf>
    <xf numFmtId="0" fontId="7" fillId="22" borderId="21" xfId="0" applyFont="1" applyFill="1" applyBorder="1" applyAlignment="1">
      <alignment horizontal="left" vertical="center" wrapText="1"/>
    </xf>
    <xf numFmtId="0" fontId="7" fillId="22" borderId="21" xfId="0" applyFont="1" applyFill="1" applyBorder="1" applyAlignment="1">
      <alignment horizontal="center" vertical="center" wrapText="1"/>
    </xf>
    <xf numFmtId="0" fontId="7" fillId="24" borderId="21" xfId="0" applyFont="1" applyFill="1" applyBorder="1" applyAlignment="1">
      <alignment horizontal="left" vertical="center" wrapText="1"/>
    </xf>
    <xf numFmtId="0" fontId="0" fillId="24" borderId="21" xfId="0" applyFill="1" applyBorder="1" applyAlignment="1">
      <alignment horizontal="center" vertical="center" wrapText="1"/>
    </xf>
    <xf numFmtId="0" fontId="0" fillId="6" borderId="8" xfId="0" applyFill="1" applyBorder="1" applyAlignment="1">
      <alignment horizontal="centerContinuous" vertical="center" wrapText="1"/>
    </xf>
    <xf numFmtId="0" fontId="30" fillId="7" borderId="15" xfId="0" applyFont="1" applyFill="1" applyBorder="1" applyAlignment="1">
      <alignment horizontal="centerContinuous" vertical="center" wrapText="1"/>
    </xf>
    <xf numFmtId="0" fontId="53" fillId="7" borderId="15" xfId="0" applyFont="1" applyFill="1" applyBorder="1" applyAlignment="1">
      <alignment horizontal="centerContinuous" vertical="center" wrapText="1"/>
    </xf>
    <xf numFmtId="0" fontId="54" fillId="7" borderId="15" xfId="0" applyFont="1" applyFill="1" applyBorder="1" applyAlignment="1">
      <alignment horizontal="centerContinuous" vertical="center" wrapText="1"/>
    </xf>
    <xf numFmtId="0" fontId="54" fillId="7" borderId="16" xfId="0" applyFont="1" applyFill="1" applyBorder="1" applyAlignment="1">
      <alignment horizontal="centerContinuous" vertical="center" wrapText="1"/>
    </xf>
    <xf numFmtId="0" fontId="4" fillId="6" borderId="23" xfId="0" applyFont="1" applyFill="1" applyBorder="1" applyAlignment="1">
      <alignment horizontal="centerContinuous" vertical="center" wrapText="1"/>
    </xf>
    <xf numFmtId="0" fontId="5" fillId="6" borderId="20" xfId="0" applyFont="1" applyFill="1" applyBorder="1" applyAlignment="1">
      <alignment horizontal="center" vertical="center" wrapText="1"/>
    </xf>
    <xf numFmtId="0" fontId="2" fillId="6" borderId="21" xfId="0" applyFont="1" applyFill="1" applyBorder="1" applyAlignment="1">
      <alignment horizontal="center" vertical="center" wrapText="1"/>
    </xf>
    <xf numFmtId="0" fontId="1" fillId="6" borderId="21" xfId="0" applyFont="1" applyFill="1" applyBorder="1" applyAlignment="1">
      <alignment horizontal="left" vertical="center"/>
    </xf>
    <xf numFmtId="0" fontId="6" fillId="6" borderId="21" xfId="0" applyFont="1" applyFill="1" applyBorder="1" applyAlignment="1">
      <alignment horizontal="left" vertical="center" wrapText="1"/>
    </xf>
    <xf numFmtId="0" fontId="6" fillId="6" borderId="21"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4" fillId="7" borderId="2" xfId="0" applyFont="1" applyFill="1" applyBorder="1" applyAlignment="1">
      <alignment horizontal="centerContinuous" vertical="center" wrapText="1"/>
    </xf>
    <xf numFmtId="0" fontId="9" fillId="7" borderId="2" xfId="0" applyFont="1" applyFill="1" applyBorder="1" applyAlignment="1">
      <alignment horizontal="centerContinuous" vertical="center" wrapText="1"/>
    </xf>
    <xf numFmtId="0" fontId="4" fillId="7" borderId="4" xfId="0" applyFont="1" applyFill="1" applyBorder="1" applyAlignment="1">
      <alignment horizontal="centerContinuous" vertical="center" wrapText="1"/>
    </xf>
    <xf numFmtId="0" fontId="0" fillId="6" borderId="10" xfId="0" applyFill="1" applyBorder="1" applyAlignment="1">
      <alignment horizontal="center" vertical="center" wrapText="1"/>
    </xf>
    <xf numFmtId="0" fontId="29" fillId="25" borderId="8" xfId="0" applyFont="1" applyFill="1" applyBorder="1" applyAlignment="1">
      <alignment horizontal="centerContinuous" vertical="center" wrapText="1"/>
    </xf>
    <xf numFmtId="0" fontId="23" fillId="25" borderId="8" xfId="0" applyFont="1" applyFill="1" applyBorder="1" applyAlignment="1">
      <alignment horizontal="centerContinuous" vertical="center" wrapText="1"/>
    </xf>
    <xf numFmtId="0" fontId="10" fillId="25" borderId="8" xfId="0" applyFont="1" applyFill="1" applyBorder="1" applyAlignment="1">
      <alignment horizontal="centerContinuous" vertical="center" wrapText="1"/>
    </xf>
    <xf numFmtId="0" fontId="0" fillId="25" borderId="18" xfId="0" applyFill="1" applyBorder="1" applyAlignment="1">
      <alignment horizontal="centerContinuous" vertical="center" wrapText="1"/>
    </xf>
    <xf numFmtId="0" fontId="0" fillId="25" borderId="23" xfId="0" applyFill="1" applyBorder="1" applyAlignment="1">
      <alignment horizontal="centerContinuous" vertical="center" wrapText="1"/>
    </xf>
    <xf numFmtId="0" fontId="0" fillId="25" borderId="23" xfId="0" applyFill="1" applyBorder="1" applyAlignment="1">
      <alignment horizontal="center" vertical="center" wrapText="1"/>
    </xf>
    <xf numFmtId="0" fontId="0" fillId="25" borderId="24" xfId="0" applyFill="1" applyBorder="1" applyAlignment="1">
      <alignment horizontal="center" vertical="center" wrapText="1"/>
    </xf>
    <xf numFmtId="0" fontId="0" fillId="25" borderId="21" xfId="0" applyFill="1" applyBorder="1" applyAlignment="1">
      <alignment horizontal="center" vertical="center" wrapText="1"/>
    </xf>
    <xf numFmtId="0" fontId="4" fillId="25" borderId="19" xfId="0" applyFont="1" applyFill="1" applyBorder="1" applyAlignment="1">
      <alignment horizontal="centerContinuous" vertical="center" wrapText="1"/>
    </xf>
    <xf numFmtId="0" fontId="4" fillId="25" borderId="17" xfId="0" applyFont="1" applyFill="1" applyBorder="1" applyAlignment="1">
      <alignment horizontal="centerContinuous" vertical="center" wrapText="1"/>
    </xf>
    <xf numFmtId="0" fontId="15" fillId="25" borderId="17" xfId="0" applyFont="1" applyFill="1" applyBorder="1" applyAlignment="1">
      <alignment horizontal="centerContinuous" vertical="center" wrapText="1"/>
    </xf>
    <xf numFmtId="0" fontId="0" fillId="25" borderId="17" xfId="0" applyFill="1" applyBorder="1" applyAlignment="1">
      <alignment horizontal="centerContinuous" vertical="center" wrapText="1"/>
    </xf>
    <xf numFmtId="0" fontId="0" fillId="25" borderId="29" xfId="0" applyFill="1" applyBorder="1" applyAlignment="1">
      <alignment horizontal="centerContinuous" vertical="center" wrapText="1"/>
    </xf>
    <xf numFmtId="0" fontId="2" fillId="3" borderId="27" xfId="0" applyFont="1" applyFill="1" applyBorder="1" applyAlignment="1">
      <alignment horizontal="left" vertical="center" wrapText="1"/>
    </xf>
    <xf numFmtId="0" fontId="34" fillId="5" borderId="27" xfId="0" applyFont="1" applyFill="1" applyBorder="1" applyAlignment="1">
      <alignment horizontal="left" vertical="center" wrapText="1"/>
    </xf>
    <xf numFmtId="0" fontId="0" fillId="3" borderId="30" xfId="0" applyFill="1" applyBorder="1" applyAlignment="1">
      <alignment horizontal="center" vertical="center" wrapText="1"/>
    </xf>
    <xf numFmtId="0" fontId="2" fillId="25" borderId="21" xfId="0" applyFont="1" applyFill="1" applyBorder="1" applyAlignment="1">
      <alignment horizontal="center" vertical="center" wrapText="1"/>
    </xf>
    <xf numFmtId="0" fontId="0" fillId="25" borderId="21" xfId="0" applyFill="1" applyBorder="1" applyAlignment="1">
      <alignment horizontal="left" vertical="center" wrapText="1"/>
    </xf>
    <xf numFmtId="0" fontId="4" fillId="3" borderId="13" xfId="0" applyFont="1" applyFill="1" applyBorder="1" applyAlignment="1">
      <alignment horizontal="center" vertical="center" wrapText="1"/>
    </xf>
    <xf numFmtId="0" fontId="0" fillId="25" borderId="31" xfId="0" applyFill="1" applyBorder="1" applyAlignment="1">
      <alignment horizontal="centerContinuous" vertical="center" wrapText="1"/>
    </xf>
    <xf numFmtId="0" fontId="55" fillId="26" borderId="19" xfId="0" applyFont="1" applyFill="1" applyBorder="1" applyAlignment="1">
      <alignment horizontal="centerContinuous" vertical="center" wrapText="1"/>
    </xf>
    <xf numFmtId="0" fontId="4" fillId="26" borderId="17" xfId="0" applyFont="1" applyFill="1" applyBorder="1" applyAlignment="1">
      <alignment horizontal="centerContinuous" vertical="center" wrapText="1"/>
    </xf>
    <xf numFmtId="0" fontId="15" fillId="26" borderId="17" xfId="0" applyFont="1" applyFill="1" applyBorder="1" applyAlignment="1">
      <alignment horizontal="centerContinuous" vertical="center" wrapText="1"/>
    </xf>
    <xf numFmtId="0" fontId="0" fillId="26" borderId="17" xfId="0" applyFill="1" applyBorder="1" applyAlignment="1">
      <alignment horizontal="centerContinuous" vertical="center" wrapText="1"/>
    </xf>
    <xf numFmtId="0" fontId="0" fillId="26" borderId="17" xfId="0" applyFill="1" applyBorder="1" applyAlignment="1">
      <alignment horizontal="center" vertical="center" wrapText="1"/>
    </xf>
    <xf numFmtId="0" fontId="2" fillId="3" borderId="13" xfId="0" applyFont="1" applyFill="1" applyBorder="1" applyAlignment="1">
      <alignment horizontal="left" vertical="center"/>
    </xf>
    <xf numFmtId="0" fontId="2" fillId="3" borderId="13" xfId="0" applyFont="1" applyFill="1" applyBorder="1" applyAlignment="1">
      <alignment horizontal="left" vertical="center" wrapText="1"/>
    </xf>
    <xf numFmtId="0" fontId="2" fillId="13" borderId="13" xfId="0" applyFont="1" applyFill="1" applyBorder="1" applyAlignment="1">
      <alignment horizontal="center" vertical="center" wrapText="1"/>
    </xf>
    <xf numFmtId="0" fontId="34" fillId="5" borderId="13" xfId="0" applyFont="1" applyFill="1" applyBorder="1" applyAlignment="1">
      <alignment horizontal="left" vertical="center"/>
    </xf>
    <xf numFmtId="0" fontId="2" fillId="2" borderId="13"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3" fillId="25" borderId="19" xfId="0" applyFont="1" applyFill="1" applyBorder="1" applyAlignment="1">
      <alignment horizontal="center" vertical="center" wrapText="1"/>
    </xf>
    <xf numFmtId="0" fontId="2" fillId="25" borderId="17" xfId="0" applyFont="1" applyFill="1" applyBorder="1" applyAlignment="1">
      <alignment horizontal="center" vertical="center" wrapText="1"/>
    </xf>
    <xf numFmtId="0" fontId="0" fillId="25" borderId="17" xfId="0" applyFill="1" applyBorder="1" applyAlignment="1">
      <alignment horizontal="left" vertical="center" wrapText="1"/>
    </xf>
    <xf numFmtId="0" fontId="0" fillId="25" borderId="17" xfId="0" applyFill="1" applyBorder="1" applyAlignment="1">
      <alignment horizontal="center" vertical="center" wrapText="1"/>
    </xf>
    <xf numFmtId="0" fontId="0" fillId="25" borderId="29" xfId="0" applyFill="1" applyBorder="1" applyAlignment="1">
      <alignment horizontal="center" vertical="center" wrapText="1"/>
    </xf>
    <xf numFmtId="0" fontId="3" fillId="3" borderId="32"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0" fillId="3" borderId="17" xfId="0" applyFill="1" applyBorder="1" applyAlignment="1">
      <alignment horizontal="left" vertical="center" wrapText="1"/>
    </xf>
    <xf numFmtId="0" fontId="0" fillId="3" borderId="29" xfId="0" applyFill="1" applyBorder="1" applyAlignment="1">
      <alignment horizontal="center" vertical="center" wrapText="1"/>
    </xf>
    <xf numFmtId="0" fontId="2" fillId="25" borderId="17" xfId="0" applyFont="1" applyFill="1" applyBorder="1" applyAlignment="1">
      <alignment horizontal="centerContinuous" vertical="center" wrapText="1"/>
    </xf>
    <xf numFmtId="0" fontId="15" fillId="26" borderId="17" xfId="0" applyFont="1" applyFill="1" applyBorder="1" applyAlignment="1">
      <alignment horizontal="center" vertical="center" wrapText="1"/>
    </xf>
    <xf numFmtId="0" fontId="1" fillId="3" borderId="13" xfId="0" applyFont="1" applyFill="1" applyBorder="1" applyAlignment="1">
      <alignment horizontal="left" vertical="center" wrapText="1"/>
    </xf>
    <xf numFmtId="0" fontId="34" fillId="5" borderId="13" xfId="0" applyFont="1" applyFill="1" applyBorder="1" applyAlignment="1">
      <alignment horizontal="left" vertical="center" wrapText="1"/>
    </xf>
    <xf numFmtId="0" fontId="1" fillId="3" borderId="13" xfId="0" applyFont="1" applyFill="1" applyBorder="1" applyAlignment="1">
      <alignment horizontal="left" vertical="center"/>
    </xf>
    <xf numFmtId="0" fontId="2" fillId="26" borderId="17" xfId="0" applyFont="1" applyFill="1" applyBorder="1" applyAlignment="1">
      <alignment horizontal="centerContinuous" vertical="center" wrapText="1"/>
    </xf>
    <xf numFmtId="0" fontId="0" fillId="26" borderId="18" xfId="0" applyFill="1" applyBorder="1" applyAlignment="1">
      <alignment horizontal="centerContinuous" vertical="center" wrapText="1"/>
    </xf>
    <xf numFmtId="0" fontId="0" fillId="3" borderId="25" xfId="0" applyFill="1" applyBorder="1" applyAlignment="1">
      <alignment horizontal="center" vertical="center" wrapText="1"/>
    </xf>
    <xf numFmtId="0" fontId="18" fillId="15" borderId="13" xfId="0" applyFont="1" applyFill="1" applyBorder="1" applyAlignment="1">
      <alignment horizontal="center" vertical="center" wrapText="1"/>
    </xf>
    <xf numFmtId="0" fontId="40" fillId="14" borderId="13" xfId="0" applyFont="1" applyFill="1" applyBorder="1" applyAlignment="1">
      <alignment horizontal="center" vertical="center" wrapText="1"/>
    </xf>
    <xf numFmtId="0" fontId="7" fillId="14" borderId="13" xfId="0" applyFont="1" applyFill="1" applyBorder="1" applyAlignment="1">
      <alignment horizontal="left" vertical="center" wrapText="1"/>
    </xf>
    <xf numFmtId="0" fontId="7" fillId="14" borderId="13"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25" borderId="32" xfId="0" applyFont="1" applyFill="1" applyBorder="1" applyAlignment="1">
      <alignment horizontal="center" vertical="center" wrapText="1"/>
    </xf>
    <xf numFmtId="0" fontId="2" fillId="25" borderId="19" xfId="0" applyFont="1" applyFill="1" applyBorder="1" applyAlignment="1">
      <alignment horizontal="center" vertical="center" wrapText="1"/>
    </xf>
    <xf numFmtId="0" fontId="15" fillId="25" borderId="23" xfId="0" applyFont="1" applyFill="1" applyBorder="1" applyAlignment="1">
      <alignment horizontal="centerContinuous" vertical="center" wrapText="1"/>
    </xf>
    <xf numFmtId="0" fontId="11" fillId="25" borderId="20" xfId="0" applyFont="1" applyFill="1" applyBorder="1" applyAlignment="1">
      <alignment horizontal="centerContinuous" vertical="center" wrapText="1"/>
    </xf>
    <xf numFmtId="0" fontId="56" fillId="23" borderId="3" xfId="0" applyFont="1" applyFill="1" applyBorder="1" applyAlignment="1">
      <alignment horizontal="left" vertical="center" wrapText="1"/>
    </xf>
    <xf numFmtId="0" fontId="52" fillId="23" borderId="2" xfId="0" applyFont="1" applyFill="1" applyBorder="1" applyAlignment="1">
      <alignment horizontal="center" vertical="center" wrapText="1"/>
    </xf>
    <xf numFmtId="0" fontId="52" fillId="23" borderId="2" xfId="0" applyFont="1" applyFill="1" applyBorder="1" applyAlignment="1">
      <alignment horizontal="left" vertical="center"/>
    </xf>
    <xf numFmtId="0" fontId="58" fillId="23" borderId="3" xfId="0" applyFont="1" applyFill="1" applyBorder="1" applyAlignment="1">
      <alignment horizontal="center" vertical="center" wrapText="1"/>
    </xf>
    <xf numFmtId="0" fontId="12" fillId="3" borderId="0" xfId="0" applyFont="1" applyFill="1" applyAlignment="1">
      <alignment horizontal="left" vertical="top" wrapText="1"/>
    </xf>
    <xf numFmtId="0" fontId="12" fillId="3" borderId="0" xfId="0" applyFont="1" applyFill="1"/>
    <xf numFmtId="0" fontId="12" fillId="0" borderId="0" xfId="0" applyFont="1"/>
    <xf numFmtId="0" fontId="62" fillId="3" borderId="0" xfId="0" applyFont="1" applyFill="1"/>
    <xf numFmtId="0" fontId="18" fillId="2" borderId="0" xfId="0" applyFont="1" applyFill="1" applyAlignment="1">
      <alignment horizontal="center" vertical="center" wrapText="1"/>
    </xf>
    <xf numFmtId="0" fontId="7" fillId="5" borderId="0" xfId="0" applyFont="1" applyFill="1" applyAlignment="1">
      <alignment horizontal="center" vertical="center" wrapText="1"/>
    </xf>
    <xf numFmtId="0" fontId="17" fillId="16" borderId="0" xfId="0" applyFont="1" applyFill="1" applyAlignment="1">
      <alignment horizontal="center" vertical="center" wrapText="1"/>
    </xf>
    <xf numFmtId="0" fontId="36" fillId="17" borderId="0" xfId="0" applyFont="1" applyFill="1" applyAlignment="1">
      <alignment horizontal="left" vertical="center"/>
    </xf>
    <xf numFmtId="0" fontId="23" fillId="12" borderId="9" xfId="0" applyFont="1" applyFill="1" applyBorder="1" applyAlignment="1">
      <alignment horizontal="centerContinuous" vertical="center" wrapText="1"/>
    </xf>
    <xf numFmtId="0" fontId="23" fillId="12" borderId="10" xfId="0" applyFont="1" applyFill="1" applyBorder="1" applyAlignment="1">
      <alignment horizontal="centerContinuous" vertical="center" wrapText="1"/>
    </xf>
    <xf numFmtId="0" fontId="10" fillId="25" borderId="10" xfId="0" applyFont="1" applyFill="1" applyBorder="1" applyAlignment="1">
      <alignment horizontal="centerContinuous" vertical="center" wrapText="1"/>
    </xf>
    <xf numFmtId="0" fontId="42" fillId="25" borderId="9" xfId="0" applyFont="1" applyFill="1" applyBorder="1" applyAlignment="1">
      <alignment horizontal="centerContinuous" vertical="center" wrapText="1"/>
    </xf>
    <xf numFmtId="0" fontId="42" fillId="12" borderId="8" xfId="0" applyFont="1" applyFill="1" applyBorder="1" applyAlignment="1">
      <alignment horizontal="center" vertical="center" wrapText="1"/>
    </xf>
    <xf numFmtId="0" fontId="42" fillId="12" borderId="8" xfId="0" applyFont="1" applyFill="1" applyBorder="1" applyAlignment="1">
      <alignment horizontal="centerContinuous" vertical="center"/>
    </xf>
    <xf numFmtId="0" fontId="16" fillId="25" borderId="19" xfId="0" applyFont="1" applyFill="1" applyBorder="1" applyAlignment="1">
      <alignment horizontal="centerContinuous" vertical="center" wrapText="1"/>
    </xf>
    <xf numFmtId="0" fontId="0" fillId="3" borderId="36" xfId="0" applyFill="1" applyBorder="1" applyAlignment="1">
      <alignment horizontal="center" vertical="center" wrapText="1"/>
    </xf>
    <xf numFmtId="0" fontId="2" fillId="3" borderId="25" xfId="0" applyFont="1" applyFill="1" applyBorder="1" applyAlignment="1">
      <alignment horizontal="center" vertical="center" wrapText="1"/>
    </xf>
    <xf numFmtId="0" fontId="0" fillId="5" borderId="25" xfId="0" applyFill="1" applyBorder="1" applyAlignment="1">
      <alignment horizontal="center" vertical="center" wrapText="1"/>
    </xf>
    <xf numFmtId="0" fontId="34" fillId="5" borderId="6" xfId="0" applyFont="1" applyFill="1" applyBorder="1" applyAlignment="1">
      <alignment horizontal="left" vertical="center"/>
    </xf>
    <xf numFmtId="0" fontId="0" fillId="5" borderId="7" xfId="0" applyFill="1" applyBorder="1" applyAlignment="1">
      <alignment horizontal="center" vertical="center" wrapText="1"/>
    </xf>
    <xf numFmtId="0" fontId="15" fillId="26" borderId="18" xfId="0" applyFont="1" applyFill="1" applyBorder="1" applyAlignment="1">
      <alignment horizontal="centerContinuous" vertical="center" wrapText="1"/>
    </xf>
    <xf numFmtId="0" fontId="34" fillId="5" borderId="34" xfId="0" applyFont="1" applyFill="1" applyBorder="1" applyAlignment="1">
      <alignment horizontal="left" vertical="center" wrapText="1"/>
    </xf>
    <xf numFmtId="0" fontId="3" fillId="25" borderId="9" xfId="0" applyFont="1" applyFill="1" applyBorder="1" applyAlignment="1">
      <alignment horizontal="center" vertical="center" wrapText="1"/>
    </xf>
    <xf numFmtId="0" fontId="2" fillId="25" borderId="8" xfId="0" applyFont="1" applyFill="1" applyBorder="1" applyAlignment="1">
      <alignment horizontal="center" vertical="center" wrapText="1"/>
    </xf>
    <xf numFmtId="0" fontId="0" fillId="25" borderId="8" xfId="0" applyFill="1" applyBorder="1" applyAlignment="1">
      <alignment horizontal="left" vertical="center" wrapText="1"/>
    </xf>
    <xf numFmtId="0" fontId="0" fillId="25" borderId="8" xfId="0" applyFill="1" applyBorder="1" applyAlignment="1">
      <alignment horizontal="center" vertical="center" wrapText="1"/>
    </xf>
    <xf numFmtId="0" fontId="0" fillId="25" borderId="33" xfId="0" applyFill="1" applyBorder="1" applyAlignment="1">
      <alignment horizontal="center" vertical="center" wrapText="1"/>
    </xf>
    <xf numFmtId="0" fontId="4" fillId="6" borderId="17" xfId="0" applyFont="1" applyFill="1" applyBorder="1" applyAlignment="1">
      <alignment horizontal="centerContinuous" vertical="center" wrapText="1"/>
    </xf>
    <xf numFmtId="0" fontId="0" fillId="6" borderId="17" xfId="0" applyFill="1" applyBorder="1" applyAlignment="1">
      <alignment horizontal="centerContinuous" vertical="center" wrapText="1"/>
    </xf>
    <xf numFmtId="0" fontId="0" fillId="6" borderId="18" xfId="0" applyFill="1" applyBorder="1" applyAlignment="1">
      <alignment horizontal="centerContinuous" vertical="center" wrapText="1"/>
    </xf>
    <xf numFmtId="0" fontId="34" fillId="6" borderId="21" xfId="0" applyFont="1" applyFill="1" applyBorder="1" applyAlignment="1">
      <alignment horizontal="left" vertical="center"/>
    </xf>
    <xf numFmtId="0" fontId="9" fillId="7" borderId="15" xfId="0" applyFont="1" applyFill="1" applyBorder="1" applyAlignment="1">
      <alignment horizontal="centerContinuous" vertical="center" wrapText="1"/>
    </xf>
    <xf numFmtId="0" fontId="4" fillId="7" borderId="16" xfId="0" applyFont="1" applyFill="1" applyBorder="1" applyAlignment="1">
      <alignment horizontal="centerContinuous" vertical="center" wrapText="1"/>
    </xf>
    <xf numFmtId="0" fontId="42" fillId="6" borderId="9" xfId="0" applyFont="1" applyFill="1" applyBorder="1" applyAlignment="1">
      <alignment horizontal="centerContinuous" vertical="center" wrapText="1"/>
    </xf>
    <xf numFmtId="0" fontId="16" fillId="6" borderId="19" xfId="0" applyFont="1" applyFill="1" applyBorder="1" applyAlignment="1">
      <alignment horizontal="centerContinuous" vertical="center" wrapText="1"/>
    </xf>
    <xf numFmtId="0" fontId="16" fillId="22" borderId="19" xfId="0" applyFont="1" applyFill="1" applyBorder="1" applyAlignment="1">
      <alignment horizontal="centerContinuous" vertical="center" readingOrder="1"/>
    </xf>
    <xf numFmtId="0" fontId="23" fillId="22" borderId="17" xfId="0" applyFont="1" applyFill="1" applyBorder="1" applyAlignment="1">
      <alignment horizontal="centerContinuous" vertical="center"/>
    </xf>
    <xf numFmtId="0" fontId="29" fillId="22" borderId="17" xfId="0" applyFont="1" applyFill="1" applyBorder="1" applyAlignment="1">
      <alignment horizontal="centerContinuous" vertical="center"/>
    </xf>
    <xf numFmtId="0" fontId="15" fillId="22" borderId="17" xfId="0" applyFont="1" applyFill="1" applyBorder="1" applyAlignment="1">
      <alignment horizontal="centerContinuous" vertical="center" wrapText="1"/>
    </xf>
    <xf numFmtId="0" fontId="10" fillId="22" borderId="18" xfId="0" applyFont="1" applyFill="1" applyBorder="1" applyAlignment="1">
      <alignment horizontal="center" vertical="center" wrapText="1"/>
    </xf>
    <xf numFmtId="0" fontId="11" fillId="22" borderId="5" xfId="0" applyFont="1" applyFill="1" applyBorder="1" applyAlignment="1">
      <alignment horizontal="center" vertical="center" wrapText="1"/>
    </xf>
    <xf numFmtId="0" fontId="17" fillId="22" borderId="6" xfId="0" applyFont="1" applyFill="1" applyBorder="1" applyAlignment="1">
      <alignment horizontal="center" vertical="center" wrapText="1"/>
    </xf>
    <xf numFmtId="0" fontId="17" fillId="22" borderId="6" xfId="0" applyFont="1" applyFill="1" applyBorder="1" applyAlignment="1">
      <alignment horizontal="left" vertical="center"/>
    </xf>
    <xf numFmtId="0" fontId="7" fillId="22" borderId="6" xfId="0" applyFont="1" applyFill="1" applyBorder="1" applyAlignment="1">
      <alignment horizontal="left" vertical="center" wrapText="1"/>
    </xf>
    <xf numFmtId="0" fontId="7" fillId="22" borderId="6" xfId="0" applyFont="1" applyFill="1" applyBorder="1" applyAlignment="1">
      <alignment horizontal="center" vertical="center" wrapText="1"/>
    </xf>
    <xf numFmtId="0" fontId="56" fillId="23" borderId="14" xfId="0" applyFont="1" applyFill="1" applyBorder="1" applyAlignment="1">
      <alignment horizontal="centerContinuous" vertical="center" wrapText="1"/>
    </xf>
    <xf numFmtId="0" fontId="52" fillId="23" borderId="15" xfId="0" applyFont="1" applyFill="1" applyBorder="1" applyAlignment="1">
      <alignment horizontal="centerContinuous" vertical="center" wrapText="1"/>
    </xf>
    <xf numFmtId="0" fontId="7" fillId="23" borderId="16" xfId="0" applyFont="1" applyFill="1" applyBorder="1" applyAlignment="1">
      <alignment horizontal="centerContinuous" vertical="center" wrapText="1"/>
    </xf>
    <xf numFmtId="0" fontId="7" fillId="3"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23" borderId="4" xfId="0" applyFont="1" applyFill="1" applyBorder="1" applyAlignment="1">
      <alignment horizontal="centerContinuous" vertical="center" wrapText="1"/>
    </xf>
    <xf numFmtId="0" fontId="18" fillId="3" borderId="4" xfId="0" applyFont="1" applyFill="1" applyBorder="1" applyAlignment="1">
      <alignment horizontal="center" vertical="center" wrapText="1"/>
    </xf>
    <xf numFmtId="0" fontId="7" fillId="22" borderId="6" xfId="0" applyFont="1" applyFill="1" applyBorder="1" applyAlignment="1" applyProtection="1">
      <alignment horizontal="center" vertical="center" wrapText="1"/>
      <protection locked="0"/>
    </xf>
    <xf numFmtId="0" fontId="0" fillId="22" borderId="21" xfId="0" applyFill="1" applyBorder="1" applyAlignment="1">
      <alignment horizontal="center" vertical="center" wrapText="1"/>
    </xf>
    <xf numFmtId="0" fontId="52" fillId="23" borderId="14" xfId="0" applyFont="1" applyFill="1" applyBorder="1" applyAlignment="1">
      <alignment horizontal="centerContinuous" vertical="center" wrapText="1"/>
    </xf>
    <xf numFmtId="0" fontId="37" fillId="23" borderId="15" xfId="0" applyFont="1" applyFill="1" applyBorder="1" applyAlignment="1">
      <alignment horizontal="left" vertical="center"/>
    </xf>
    <xf numFmtId="0" fontId="17" fillId="23" borderId="15" xfId="0" applyFont="1" applyFill="1" applyBorder="1" applyAlignment="1">
      <alignment horizontal="centerContinuous" vertical="center" wrapText="1"/>
    </xf>
    <xf numFmtId="0" fontId="17" fillId="23" borderId="15" xfId="0" applyFont="1" applyFill="1" applyBorder="1" applyAlignment="1">
      <alignment horizontal="left" vertical="center" wrapText="1"/>
    </xf>
    <xf numFmtId="0" fontId="41" fillId="23" borderId="15" xfId="0" applyFont="1" applyFill="1" applyBorder="1" applyAlignment="1">
      <alignment horizontal="centerContinuous" vertical="center" wrapText="1"/>
    </xf>
    <xf numFmtId="0" fontId="17" fillId="23" borderId="16" xfId="0" applyFont="1" applyFill="1" applyBorder="1" applyAlignment="1">
      <alignment horizontal="centerContinuous" vertical="center" wrapText="1"/>
    </xf>
    <xf numFmtId="0" fontId="7" fillId="5" borderId="7" xfId="0" applyFont="1" applyFill="1" applyBorder="1" applyAlignment="1">
      <alignment horizontal="center" vertical="center" wrapText="1"/>
    </xf>
    <xf numFmtId="0" fontId="0" fillId="22" borderId="21" xfId="0" applyFill="1" applyBorder="1" applyAlignment="1">
      <alignment horizontal="left" vertical="center" wrapText="1"/>
    </xf>
    <xf numFmtId="0" fontId="57" fillId="23" borderId="14" xfId="0" applyFont="1" applyFill="1" applyBorder="1" applyAlignment="1">
      <alignment horizontal="centerContinuous" vertical="center" wrapText="1"/>
    </xf>
    <xf numFmtId="0" fontId="50" fillId="23" borderId="15" xfId="0" applyFont="1" applyFill="1" applyBorder="1" applyAlignment="1">
      <alignment horizontal="centerContinuous" vertical="center" wrapText="1"/>
    </xf>
    <xf numFmtId="0" fontId="50" fillId="23" borderId="15" xfId="0" applyFont="1" applyFill="1" applyBorder="1" applyAlignment="1">
      <alignment horizontal="left" vertical="center"/>
    </xf>
    <xf numFmtId="0" fontId="22" fillId="23" borderId="15" xfId="0" applyFont="1" applyFill="1" applyBorder="1" applyAlignment="1">
      <alignment horizontal="centerContinuous" vertical="center" wrapText="1"/>
    </xf>
    <xf numFmtId="0" fontId="22" fillId="23" borderId="15" xfId="0" applyFont="1" applyFill="1" applyBorder="1" applyAlignment="1">
      <alignment horizontal="left" vertical="center" wrapText="1"/>
    </xf>
    <xf numFmtId="0" fontId="15" fillId="23" borderId="15" xfId="0" applyFont="1" applyFill="1" applyBorder="1" applyAlignment="1">
      <alignment horizontal="centerContinuous" vertical="center" wrapText="1"/>
    </xf>
    <xf numFmtId="0" fontId="22" fillId="23" borderId="16" xfId="0" applyFont="1" applyFill="1" applyBorder="1" applyAlignment="1">
      <alignment horizontal="centerContinuous" vertical="center" wrapText="1"/>
    </xf>
    <xf numFmtId="0" fontId="7" fillId="3" borderId="37" xfId="0" applyFont="1" applyFill="1" applyBorder="1" applyAlignment="1">
      <alignment horizontal="center" vertical="center" wrapText="1"/>
    </xf>
    <xf numFmtId="0" fontId="7" fillId="22" borderId="21" xfId="0" applyFont="1" applyFill="1" applyBorder="1" applyAlignment="1" applyProtection="1">
      <alignment horizontal="center" vertical="center" wrapText="1"/>
      <protection locked="0"/>
    </xf>
    <xf numFmtId="0" fontId="50" fillId="23" borderId="14" xfId="0" applyFont="1" applyFill="1" applyBorder="1" applyAlignment="1">
      <alignment horizontal="centerContinuous" vertical="center" wrapText="1"/>
    </xf>
    <xf numFmtId="0" fontId="4" fillId="23" borderId="15" xfId="0" applyFont="1" applyFill="1" applyBorder="1" applyAlignment="1">
      <alignment horizontal="centerContinuous" vertical="center" wrapText="1"/>
    </xf>
    <xf numFmtId="0" fontId="4" fillId="23" borderId="15" xfId="0" applyFont="1" applyFill="1" applyBorder="1" applyAlignment="1">
      <alignment horizontal="left" vertical="center" wrapText="1"/>
    </xf>
    <xf numFmtId="0" fontId="4" fillId="23" borderId="16" xfId="0" applyFont="1" applyFill="1" applyBorder="1" applyAlignment="1">
      <alignment horizontal="centerContinuous" vertical="center" wrapText="1"/>
    </xf>
    <xf numFmtId="0" fontId="22" fillId="23" borderId="4" xfId="0" applyFont="1" applyFill="1" applyBorder="1" applyAlignment="1">
      <alignment horizontal="centerContinuous" vertical="center" wrapText="1"/>
    </xf>
    <xf numFmtId="0" fontId="7" fillId="3" borderId="38" xfId="0" applyFont="1" applyFill="1" applyBorder="1" applyAlignment="1">
      <alignment horizontal="center" vertical="center" wrapText="1"/>
    </xf>
    <xf numFmtId="0" fontId="17" fillId="3" borderId="39" xfId="0" applyFont="1" applyFill="1" applyBorder="1" applyAlignment="1">
      <alignment horizontal="center" vertical="center" wrapText="1"/>
    </xf>
    <xf numFmtId="0" fontId="17" fillId="3" borderId="39" xfId="0" applyFont="1" applyFill="1" applyBorder="1" applyAlignment="1">
      <alignment horizontal="left" vertical="center"/>
    </xf>
    <xf numFmtId="0" fontId="7" fillId="3" borderId="39" xfId="0" applyFont="1" applyFill="1" applyBorder="1" applyAlignment="1">
      <alignment horizontal="left" vertical="center" wrapText="1"/>
    </xf>
    <xf numFmtId="0" fontId="18" fillId="2" borderId="39" xfId="0" applyFont="1" applyFill="1" applyBorder="1" applyAlignment="1" applyProtection="1">
      <alignment horizontal="center" vertical="center" wrapText="1"/>
      <protection locked="0"/>
    </xf>
    <xf numFmtId="0" fontId="7" fillId="3" borderId="39" xfId="0" applyFont="1" applyFill="1" applyBorder="1" applyAlignment="1">
      <alignment horizontal="center" vertical="center" wrapText="1"/>
    </xf>
    <xf numFmtId="0" fontId="0" fillId="3" borderId="39" xfId="0" applyFill="1" applyBorder="1" applyAlignment="1">
      <alignment horizontal="center" vertical="center" wrapText="1"/>
    </xf>
    <xf numFmtId="0" fontId="7"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7" fillId="5" borderId="42" xfId="0" applyFont="1" applyFill="1" applyBorder="1" applyAlignment="1">
      <alignment horizontal="center" vertical="center" wrapText="1"/>
    </xf>
    <xf numFmtId="0" fontId="39" fillId="5" borderId="42" xfId="0" applyFont="1" applyFill="1" applyBorder="1" applyAlignment="1">
      <alignment horizontal="left" vertical="center"/>
    </xf>
    <xf numFmtId="0" fontId="7" fillId="5" borderId="42" xfId="0" applyFont="1" applyFill="1" applyBorder="1" applyAlignment="1">
      <alignment horizontal="left" vertical="center" wrapText="1"/>
    </xf>
    <xf numFmtId="0" fontId="18" fillId="2" borderId="42" xfId="0" applyFont="1" applyFill="1" applyBorder="1" applyAlignment="1" applyProtection="1">
      <alignment horizontal="center" vertical="center" wrapText="1"/>
      <protection locked="0"/>
    </xf>
    <xf numFmtId="0" fontId="7" fillId="5" borderId="42" xfId="0" applyFont="1" applyFill="1" applyBorder="1" applyAlignment="1">
      <alignment horizontal="center" vertical="center" wrapText="1"/>
    </xf>
    <xf numFmtId="0" fontId="0" fillId="5" borderId="42" xfId="0" applyFill="1" applyBorder="1" applyAlignment="1">
      <alignment horizontal="center" vertical="center" wrapText="1"/>
    </xf>
    <xf numFmtId="0" fontId="7" fillId="5" borderId="43"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16" fillId="22" borderId="19" xfId="0" applyFont="1" applyFill="1" applyBorder="1" applyAlignment="1">
      <alignment horizontal="centerContinuous" vertical="center"/>
    </xf>
    <xf numFmtId="0" fontId="36" fillId="22" borderId="17" xfId="0" applyFont="1" applyFill="1" applyBorder="1" applyAlignment="1">
      <alignment horizontal="centerContinuous" vertical="center" wrapText="1"/>
    </xf>
    <xf numFmtId="0" fontId="36" fillId="22" borderId="17" xfId="0" applyFont="1" applyFill="1" applyBorder="1" applyAlignment="1">
      <alignment horizontal="centerContinuous" vertical="center"/>
    </xf>
    <xf numFmtId="0" fontId="10" fillId="22" borderId="17" xfId="0" applyFont="1" applyFill="1" applyBorder="1" applyAlignment="1">
      <alignment horizontal="centerContinuous" vertical="center" wrapText="1"/>
    </xf>
    <xf numFmtId="0" fontId="0" fillId="22" borderId="17" xfId="0" applyFill="1" applyBorder="1" applyAlignment="1">
      <alignment horizontal="centerContinuous" vertical="center" wrapText="1"/>
    </xf>
    <xf numFmtId="0" fontId="2" fillId="3" borderId="0" xfId="0" applyFont="1" applyFill="1" applyAlignment="1">
      <alignment vertical="center"/>
    </xf>
    <xf numFmtId="0" fontId="2" fillId="3" borderId="0" xfId="0" applyFont="1" applyFill="1" applyAlignment="1">
      <alignment vertical="top"/>
    </xf>
    <xf numFmtId="0" fontId="1" fillId="4" borderId="22" xfId="0" applyFont="1" applyFill="1" applyBorder="1" applyAlignment="1">
      <alignment horizontal="center" vertical="center" textRotation="90" wrapText="1"/>
    </xf>
    <xf numFmtId="0" fontId="23" fillId="4" borderId="23" xfId="0" applyFont="1" applyFill="1" applyBorder="1" applyAlignment="1">
      <alignment horizontal="center" vertical="center" wrapText="1"/>
    </xf>
    <xf numFmtId="0" fontId="0" fillId="21" borderId="23" xfId="0" applyFill="1" applyBorder="1" applyAlignment="1">
      <alignment horizontal="center" vertical="center" wrapText="1"/>
    </xf>
    <xf numFmtId="0" fontId="5" fillId="21" borderId="23" xfId="0" applyFont="1" applyFill="1" applyBorder="1" applyAlignment="1">
      <alignment horizontal="center" vertical="center" wrapText="1"/>
    </xf>
    <xf numFmtId="0" fontId="11" fillId="21" borderId="20" xfId="0" applyFont="1" applyFill="1" applyBorder="1" applyAlignment="1">
      <alignment horizontal="centerContinuous" vertical="center" wrapText="1"/>
    </xf>
    <xf numFmtId="0" fontId="7" fillId="21" borderId="21" xfId="0" applyFont="1" applyFill="1" applyBorder="1" applyAlignment="1">
      <alignment horizontal="center" vertical="center" wrapText="1"/>
    </xf>
    <xf numFmtId="0" fontId="0" fillId="21" borderId="21" xfId="0" applyFill="1" applyBorder="1" applyAlignment="1">
      <alignment horizontal="left" vertical="center" wrapText="1"/>
    </xf>
    <xf numFmtId="0" fontId="7" fillId="21" borderId="21" xfId="0" applyFont="1" applyFill="1" applyBorder="1" applyAlignment="1">
      <alignment horizontal="left" vertical="center" wrapText="1"/>
    </xf>
    <xf numFmtId="0" fontId="21" fillId="21" borderId="21" xfId="0" applyFont="1" applyFill="1" applyBorder="1" applyAlignment="1">
      <alignment horizontal="center" vertical="center" wrapText="1"/>
    </xf>
    <xf numFmtId="0" fontId="0" fillId="21" borderId="21" xfId="0" applyFill="1" applyBorder="1" applyAlignment="1">
      <alignment horizontal="center" vertical="center" wrapText="1"/>
    </xf>
    <xf numFmtId="0" fontId="0" fillId="21" borderId="24" xfId="0" applyFill="1" applyBorder="1" applyAlignment="1">
      <alignment horizontal="center" vertical="center" wrapText="1"/>
    </xf>
    <xf numFmtId="0" fontId="49" fillId="21" borderId="19" xfId="0" applyFont="1" applyFill="1" applyBorder="1" applyAlignment="1">
      <alignment horizontal="centerContinuous" vertical="center" wrapText="1"/>
    </xf>
    <xf numFmtId="0" fontId="49" fillId="21" borderId="17" xfId="0" applyFont="1" applyFill="1" applyBorder="1" applyAlignment="1">
      <alignment horizontal="center" vertical="center" wrapText="1"/>
    </xf>
    <xf numFmtId="0" fontId="3" fillId="21" borderId="17" xfId="0" applyFont="1" applyFill="1" applyBorder="1" applyAlignment="1">
      <alignment horizontal="left" vertical="center" wrapText="1"/>
    </xf>
    <xf numFmtId="0" fontId="48" fillId="20" borderId="14" xfId="0" applyFont="1" applyFill="1" applyBorder="1" applyAlignment="1">
      <alignment horizontal="centerContinuous" vertical="center" wrapText="1"/>
    </xf>
    <xf numFmtId="0" fontId="7" fillId="20" borderId="15" xfId="0" applyFont="1" applyFill="1" applyBorder="1" applyAlignment="1">
      <alignment horizontal="center" vertical="center" wrapText="1"/>
    </xf>
    <xf numFmtId="0" fontId="2" fillId="20" borderId="15" xfId="0" applyFont="1" applyFill="1" applyBorder="1" applyAlignment="1">
      <alignment horizontal="left" vertical="center" wrapText="1"/>
    </xf>
    <xf numFmtId="0" fontId="7" fillId="20" borderId="15" xfId="0" applyFont="1" applyFill="1" applyBorder="1" applyAlignment="1">
      <alignment horizontal="left" vertical="center" wrapText="1"/>
    </xf>
    <xf numFmtId="0" fontId="0" fillId="20" borderId="15" xfId="0" applyFill="1" applyBorder="1" applyAlignment="1">
      <alignment horizontal="left" vertical="center" wrapText="1"/>
    </xf>
    <xf numFmtId="0" fontId="0" fillId="20" borderId="15" xfId="0" applyFill="1" applyBorder="1" applyAlignment="1">
      <alignment horizontal="center" vertical="center" wrapText="1"/>
    </xf>
    <xf numFmtId="0" fontId="0" fillId="20" borderId="16" xfId="0"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6" xfId="0" applyFont="1" applyFill="1" applyBorder="1" applyAlignment="1">
      <alignment horizontal="left" vertical="center" wrapText="1"/>
    </xf>
    <xf numFmtId="0" fontId="21" fillId="2" borderId="6" xfId="0" applyFont="1" applyFill="1" applyBorder="1" applyAlignment="1">
      <alignment horizontal="center" vertical="center" wrapText="1"/>
    </xf>
    <xf numFmtId="0" fontId="0" fillId="21" borderId="20" xfId="0" applyFill="1" applyBorder="1" applyAlignment="1">
      <alignment horizontal="center" vertical="center" wrapText="1"/>
    </xf>
    <xf numFmtId="0" fontId="3" fillId="21" borderId="19" xfId="0" applyFont="1" applyFill="1" applyBorder="1" applyAlignment="1">
      <alignment horizontal="centerContinuous" vertical="center" wrapText="1"/>
    </xf>
    <xf numFmtId="0" fontId="44" fillId="21" borderId="17" xfId="0" applyFont="1" applyFill="1" applyBorder="1" applyAlignment="1">
      <alignment horizontal="centerContinuous" vertical="center" wrapText="1"/>
    </xf>
    <xf numFmtId="0" fontId="0" fillId="21" borderId="17" xfId="0" applyFill="1" applyBorder="1" applyAlignment="1">
      <alignment horizontal="centerContinuous" vertical="center" wrapText="1"/>
    </xf>
    <xf numFmtId="0" fontId="46" fillId="20" borderId="14" xfId="0" applyFont="1" applyFill="1" applyBorder="1" applyAlignment="1">
      <alignment horizontal="centerContinuous" vertical="center" wrapText="1"/>
    </xf>
    <xf numFmtId="0" fontId="4" fillId="18" borderId="19" xfId="0" applyFont="1" applyFill="1" applyBorder="1" applyAlignment="1">
      <alignment horizontal="centerContinuous" vertical="center" wrapText="1"/>
    </xf>
    <xf numFmtId="0" fontId="4" fillId="18" borderId="17" xfId="0" applyFont="1" applyFill="1" applyBorder="1" applyAlignment="1">
      <alignment horizontal="centerContinuous" vertical="center" wrapText="1"/>
    </xf>
    <xf numFmtId="0" fontId="48" fillId="20" borderId="45" xfId="0" applyFont="1" applyFill="1" applyBorder="1" applyAlignment="1">
      <alignment horizontal="centerContinuous" vertical="center" wrapText="1"/>
    </xf>
    <xf numFmtId="0" fontId="7" fillId="20" borderId="1" xfId="0" applyFont="1" applyFill="1" applyBorder="1" applyAlignment="1">
      <alignment horizontal="center" vertical="center" wrapText="1"/>
    </xf>
    <xf numFmtId="0" fontId="2" fillId="20" borderId="1" xfId="0" applyFont="1" applyFill="1" applyBorder="1" applyAlignment="1">
      <alignment horizontal="left" vertical="center" wrapText="1"/>
    </xf>
    <xf numFmtId="0" fontId="7" fillId="20" borderId="1" xfId="0" applyFont="1" applyFill="1" applyBorder="1" applyAlignment="1">
      <alignment horizontal="left" vertical="center" wrapText="1"/>
    </xf>
    <xf numFmtId="0" fontId="0" fillId="20" borderId="1" xfId="0" applyFill="1" applyBorder="1" applyAlignment="1">
      <alignment horizontal="left" vertical="center" wrapText="1"/>
    </xf>
    <xf numFmtId="0" fontId="0" fillId="20" borderId="1" xfId="0" applyFill="1" applyBorder="1" applyAlignment="1">
      <alignment horizontal="center" vertical="center" wrapText="1"/>
    </xf>
    <xf numFmtId="0" fontId="0" fillId="20" borderId="46" xfId="0" applyFill="1" applyBorder="1" applyAlignment="1">
      <alignment horizontal="center" vertical="center" wrapText="1"/>
    </xf>
    <xf numFmtId="0" fontId="3" fillId="20" borderId="15" xfId="0" applyFont="1" applyFill="1" applyBorder="1" applyAlignment="1">
      <alignment horizontal="left" vertical="center" wrapText="1"/>
    </xf>
    <xf numFmtId="0" fontId="63" fillId="20" borderId="15" xfId="0" applyFont="1" applyFill="1" applyBorder="1" applyAlignment="1">
      <alignment horizontal="center" vertical="center" wrapText="1"/>
    </xf>
    <xf numFmtId="0" fontId="30" fillId="7" borderId="3" xfId="0" applyFont="1" applyFill="1" applyBorder="1" applyAlignment="1">
      <alignment horizontal="centerContinuous" vertical="center" wrapText="1"/>
    </xf>
    <xf numFmtId="0" fontId="32" fillId="19" borderId="10" xfId="2" applyFont="1" applyFill="1" applyBorder="1" applyAlignment="1">
      <alignment horizontal="center" vertical="center" wrapText="1"/>
    </xf>
    <xf numFmtId="0" fontId="18" fillId="23" borderId="15" xfId="0" applyFont="1" applyFill="1" applyBorder="1" applyAlignment="1">
      <alignment horizontal="centerContinuous" vertical="center" wrapText="1"/>
    </xf>
    <xf numFmtId="0" fontId="2" fillId="23" borderId="15" xfId="0" applyFont="1" applyFill="1" applyBorder="1" applyAlignment="1">
      <alignment horizontal="centerContinuous" vertical="center" wrapText="1"/>
    </xf>
    <xf numFmtId="0" fontId="2" fillId="2" borderId="2"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64" fillId="6" borderId="21" xfId="0" applyFont="1" applyFill="1" applyBorder="1" applyAlignment="1" applyProtection="1">
      <alignment horizontal="center" vertical="center" wrapText="1"/>
      <protection locked="0"/>
    </xf>
    <xf numFmtId="0" fontId="64" fillId="3" borderId="0" xfId="0" applyFont="1" applyFill="1" applyAlignment="1">
      <alignment horizontal="center" vertical="center" wrapText="1"/>
    </xf>
    <xf numFmtId="0" fontId="2" fillId="6" borderId="17" xfId="0" applyFont="1" applyFill="1" applyBorder="1" applyAlignment="1">
      <alignment horizontal="centerContinuous" vertical="center" wrapText="1"/>
    </xf>
    <xf numFmtId="0" fontId="18" fillId="14" borderId="2" xfId="0" applyFont="1" applyFill="1" applyBorder="1" applyAlignment="1">
      <alignment horizontal="center" vertical="center" wrapText="1"/>
    </xf>
    <xf numFmtId="0" fontId="64" fillId="6" borderId="21" xfId="0" applyFont="1" applyFill="1" applyBorder="1" applyAlignment="1">
      <alignment horizontal="center" vertical="center" wrapText="1"/>
    </xf>
    <xf numFmtId="0" fontId="2" fillId="2" borderId="8" xfId="0" applyFont="1" applyFill="1" applyBorder="1" applyAlignment="1" applyProtection="1">
      <alignment horizontal="center" vertical="center" wrapText="1"/>
      <protection locked="0"/>
    </xf>
    <xf numFmtId="0" fontId="44" fillId="10" borderId="14" xfId="0" applyFont="1" applyFill="1" applyBorder="1" applyAlignment="1">
      <alignment horizontal="centerContinuous" vertical="center" wrapText="1"/>
    </xf>
    <xf numFmtId="0" fontId="23" fillId="3" borderId="13" xfId="0" applyFont="1" applyFill="1" applyBorder="1" applyAlignment="1">
      <alignment horizontal="centerContinuous" vertical="center" wrapText="1"/>
    </xf>
    <xf numFmtId="0" fontId="0" fillId="3" borderId="13" xfId="0" applyFill="1" applyBorder="1" applyAlignment="1">
      <alignment horizontal="centerContinuous" vertical="center" wrapText="1"/>
    </xf>
    <xf numFmtId="0" fontId="0" fillId="10" borderId="15" xfId="0" applyFill="1" applyBorder="1" applyAlignment="1">
      <alignment horizontal="centerContinuous" vertical="center" wrapText="1"/>
    </xf>
    <xf numFmtId="0" fontId="29" fillId="9" borderId="8" xfId="0" applyFont="1" applyFill="1" applyBorder="1" applyAlignment="1">
      <alignment horizontal="centerContinuous" vertical="center" wrapText="1"/>
    </xf>
    <xf numFmtId="0" fontId="16" fillId="9" borderId="9" xfId="0" applyFont="1" applyFill="1" applyBorder="1" applyAlignment="1">
      <alignment horizontal="centerContinuous" vertical="center" wrapText="1"/>
    </xf>
    <xf numFmtId="0" fontId="33" fillId="9" borderId="8" xfId="0" applyFont="1" applyFill="1" applyBorder="1" applyAlignment="1">
      <alignment horizontal="centerContinuous" vertical="center" wrapText="1"/>
    </xf>
    <xf numFmtId="0" fontId="23" fillId="9" borderId="9" xfId="0" applyFont="1" applyFill="1" applyBorder="1" applyAlignment="1">
      <alignment horizontal="centerContinuous" vertical="center" wrapText="1"/>
    </xf>
    <xf numFmtId="0" fontId="31" fillId="3" borderId="1" xfId="0" applyFont="1" applyFill="1" applyBorder="1" applyAlignment="1">
      <alignment horizontal="centerContinuous" vertical="center" wrapText="1"/>
    </xf>
    <xf numFmtId="0" fontId="31" fillId="3" borderId="0" xfId="0" applyFont="1" applyFill="1" applyAlignment="1">
      <alignment horizontal="centerContinuous" vertical="center" wrapText="1"/>
    </xf>
    <xf numFmtId="0" fontId="33" fillId="9" borderId="18" xfId="0" applyFont="1" applyFill="1" applyBorder="1" applyAlignment="1">
      <alignment horizontal="centerContinuous" vertical="center" wrapText="1"/>
    </xf>
    <xf numFmtId="0" fontId="0" fillId="9" borderId="23" xfId="0" applyFill="1" applyBorder="1" applyAlignment="1">
      <alignment horizontal="center" vertical="center" wrapText="1"/>
    </xf>
    <xf numFmtId="0" fontId="0" fillId="9" borderId="24" xfId="0" applyFill="1" applyBorder="1" applyAlignment="1">
      <alignment horizontal="center" vertical="center" wrapText="1"/>
    </xf>
    <xf numFmtId="0" fontId="0" fillId="9" borderId="23" xfId="0" applyFill="1" applyBorder="1" applyAlignment="1">
      <alignment horizontal="centerContinuous" vertical="center" wrapText="1"/>
    </xf>
    <xf numFmtId="0" fontId="0" fillId="10" borderId="16" xfId="0" applyFill="1" applyBorder="1" applyAlignment="1">
      <alignment horizontal="centerContinuous" vertical="center" wrapText="1"/>
    </xf>
    <xf numFmtId="0" fontId="29" fillId="9" borderId="18" xfId="0" applyFont="1" applyFill="1" applyBorder="1" applyAlignment="1">
      <alignment horizontal="centerContinuous" vertical="center" wrapText="1"/>
    </xf>
    <xf numFmtId="0" fontId="31" fillId="8" borderId="8" xfId="0" applyFont="1" applyFill="1" applyBorder="1" applyAlignment="1">
      <alignment horizontal="centerContinuous" vertical="center" wrapText="1"/>
    </xf>
    <xf numFmtId="0" fontId="31" fillId="8" borderId="10" xfId="0" applyFont="1" applyFill="1" applyBorder="1" applyAlignment="1">
      <alignment horizontal="centerContinuous" vertical="center" wrapText="1"/>
    </xf>
    <xf numFmtId="0" fontId="42" fillId="8" borderId="9" xfId="0" applyFont="1" applyFill="1" applyBorder="1" applyAlignment="1">
      <alignment horizontal="centerContinuous" vertical="center" wrapText="1"/>
    </xf>
    <xf numFmtId="0" fontId="0" fillId="3" borderId="35" xfId="0" applyFill="1" applyBorder="1" applyAlignment="1">
      <alignment horizontal="center" vertical="center" wrapText="1"/>
    </xf>
    <xf numFmtId="0" fontId="10" fillId="3" borderId="2" xfId="0" applyFont="1" applyFill="1" applyBorder="1" applyAlignment="1">
      <alignment horizontal="center" vertical="center" wrapText="1"/>
    </xf>
    <xf numFmtId="0" fontId="7" fillId="0" borderId="0" xfId="0" quotePrefix="1" applyFont="1" applyAlignment="1">
      <alignment horizontal="left" vertical="center" wrapText="1"/>
    </xf>
    <xf numFmtId="0" fontId="18" fillId="0" borderId="0" xfId="0" applyFont="1" applyAlignment="1">
      <alignment horizontal="left" vertical="center" wrapText="1"/>
    </xf>
    <xf numFmtId="0" fontId="0" fillId="0" borderId="23" xfId="0" applyBorder="1" applyAlignment="1">
      <alignment horizontal="center" vertical="center" wrapText="1"/>
    </xf>
    <xf numFmtId="0" fontId="67" fillId="8" borderId="8" xfId="0" applyFont="1" applyFill="1" applyBorder="1" applyAlignment="1">
      <alignment horizontal="centerContinuous" vertical="center" wrapText="1"/>
    </xf>
    <xf numFmtId="0" fontId="67" fillId="3" borderId="1" xfId="0" applyFont="1" applyFill="1" applyBorder="1" applyAlignment="1">
      <alignment horizontal="centerContinuous" vertical="center" wrapText="1"/>
    </xf>
    <xf numFmtId="0" fontId="29" fillId="4" borderId="1" xfId="0" applyFont="1" applyFill="1" applyBorder="1" applyAlignment="1">
      <alignment horizontal="center" vertical="center" wrapText="1"/>
    </xf>
    <xf numFmtId="0" fontId="67" fillId="3" borderId="13" xfId="0" applyFont="1" applyFill="1" applyBorder="1" applyAlignment="1">
      <alignment horizontal="centerContinuous" vertical="center" wrapText="1"/>
    </xf>
    <xf numFmtId="0" fontId="68" fillId="9" borderId="8" xfId="0" applyFont="1" applyFill="1" applyBorder="1" applyAlignment="1">
      <alignment horizontal="centerContinuous" vertical="center" wrapText="1"/>
    </xf>
    <xf numFmtId="0" fontId="67" fillId="3" borderId="2" xfId="0" applyFont="1" applyFill="1" applyBorder="1" applyAlignment="1">
      <alignment horizontal="center" vertical="center" wrapText="1"/>
    </xf>
    <xf numFmtId="0" fontId="10" fillId="9" borderId="8" xfId="0" applyFont="1" applyFill="1" applyBorder="1" applyAlignment="1">
      <alignment horizontal="centerContinuous" vertical="center" wrapText="1"/>
    </xf>
    <xf numFmtId="0" fontId="67" fillId="3" borderId="0" xfId="0" applyFont="1" applyFill="1" applyAlignment="1">
      <alignment horizontal="center" vertical="center" wrapText="1"/>
    </xf>
    <xf numFmtId="0" fontId="66" fillId="3" borderId="0" xfId="0" applyFont="1" applyFill="1" applyAlignment="1">
      <alignment vertical="center" wrapText="1"/>
    </xf>
    <xf numFmtId="0" fontId="7" fillId="3" borderId="0" xfId="0" quotePrefix="1" applyFont="1" applyFill="1" applyAlignment="1">
      <alignment vertical="center" wrapText="1"/>
    </xf>
    <xf numFmtId="0" fontId="2" fillId="3" borderId="2" xfId="0" applyFont="1" applyFill="1" applyBorder="1" applyAlignment="1">
      <alignment vertical="center" wrapText="1"/>
    </xf>
    <xf numFmtId="0" fontId="0" fillId="3" borderId="2" xfId="0" applyFill="1" applyBorder="1" applyAlignment="1">
      <alignment vertical="center" wrapText="1"/>
    </xf>
    <xf numFmtId="0" fontId="0" fillId="3" borderId="2" xfId="0" quotePrefix="1" applyFill="1" applyBorder="1" applyAlignment="1">
      <alignment vertical="center" wrapText="1"/>
    </xf>
    <xf numFmtId="0" fontId="7" fillId="3" borderId="0" xfId="0" applyFont="1" applyFill="1" applyAlignment="1">
      <alignment vertical="center" wrapText="1"/>
    </xf>
    <xf numFmtId="0" fontId="0" fillId="5" borderId="2" xfId="0" applyFill="1" applyBorder="1" applyAlignment="1">
      <alignment vertical="center" wrapText="1"/>
    </xf>
    <xf numFmtId="0" fontId="0" fillId="5" borderId="2" xfId="0" quotePrefix="1" applyFill="1" applyBorder="1" applyAlignment="1">
      <alignment vertical="center" wrapText="1"/>
    </xf>
    <xf numFmtId="0" fontId="2" fillId="3" borderId="13" xfId="0" applyFont="1" applyFill="1" applyBorder="1" applyAlignment="1">
      <alignment vertical="center" wrapText="1"/>
    </xf>
    <xf numFmtId="0" fontId="0" fillId="3" borderId="13" xfId="0" applyFill="1" applyBorder="1" applyAlignment="1">
      <alignment vertical="center" wrapText="1"/>
    </xf>
    <xf numFmtId="0" fontId="67" fillId="2" borderId="2"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44" fillId="3" borderId="3" xfId="0" applyFont="1" applyFill="1" applyBorder="1" applyAlignment="1">
      <alignment horizontal="centerContinuous" vertical="center" wrapText="1"/>
    </xf>
    <xf numFmtId="0" fontId="7" fillId="10" borderId="15" xfId="0" applyFont="1" applyFill="1" applyBorder="1" applyAlignment="1">
      <alignment horizontal="centerContinuous" vertical="center" wrapText="1"/>
    </xf>
    <xf numFmtId="0" fontId="7" fillId="10" borderId="16" xfId="0" applyFont="1" applyFill="1" applyBorder="1" applyAlignment="1">
      <alignment horizontal="centerContinuous" vertical="center" wrapText="1"/>
    </xf>
    <xf numFmtId="0" fontId="44" fillId="3" borderId="5" xfId="0" applyFont="1" applyFill="1" applyBorder="1" applyAlignment="1">
      <alignment horizontal="centerContinuous" vertical="center" wrapText="1"/>
    </xf>
    <xf numFmtId="0" fontId="7" fillId="3" borderId="7" xfId="0" applyFont="1" applyFill="1" applyBorder="1" applyAlignment="1">
      <alignment horizontal="center" vertical="center" wrapText="1"/>
    </xf>
    <xf numFmtId="0" fontId="18" fillId="0" borderId="0" xfId="0" quotePrefix="1" applyFont="1" applyAlignment="1">
      <alignment horizontal="left" vertical="center" wrapText="1"/>
    </xf>
    <xf numFmtId="0" fontId="18" fillId="3" borderId="6" xfId="0" applyFont="1" applyFill="1" applyBorder="1" applyAlignment="1">
      <alignment horizontal="left" vertical="center" wrapText="1"/>
    </xf>
    <xf numFmtId="0" fontId="18" fillId="3" borderId="6" xfId="0" applyFont="1" applyFill="1" applyBorder="1" applyAlignment="1">
      <alignment horizontal="center" vertical="center" wrapText="1"/>
    </xf>
    <xf numFmtId="0" fontId="69" fillId="2" borderId="0" xfId="0" applyFont="1" applyFill="1" applyAlignment="1">
      <alignment horizontal="center" vertical="center" wrapText="1"/>
    </xf>
    <xf numFmtId="0" fontId="69" fillId="2" borderId="2" xfId="0" applyFont="1" applyFill="1" applyBorder="1" applyAlignment="1">
      <alignment horizontal="center" vertical="center" wrapText="1"/>
    </xf>
    <xf numFmtId="0" fontId="69" fillId="2" borderId="6" xfId="0" applyFont="1" applyFill="1" applyBorder="1" applyAlignment="1">
      <alignment horizontal="center" vertical="center" wrapText="1"/>
    </xf>
    <xf numFmtId="0" fontId="0" fillId="27" borderId="2" xfId="0" applyFill="1" applyBorder="1" applyAlignment="1">
      <alignment horizontal="center" vertical="center" wrapText="1"/>
    </xf>
    <xf numFmtId="0" fontId="0" fillId="27" borderId="2" xfId="0" applyFill="1" applyBorder="1" applyAlignment="1">
      <alignment vertical="center" wrapText="1"/>
    </xf>
    <xf numFmtId="0" fontId="0" fillId="27" borderId="2" xfId="0" quotePrefix="1" applyFill="1" applyBorder="1" applyAlignment="1">
      <alignment vertical="center" wrapText="1"/>
    </xf>
    <xf numFmtId="0" fontId="67" fillId="28" borderId="2" xfId="0" applyFont="1" applyFill="1" applyBorder="1" applyAlignment="1">
      <alignment horizontal="center" vertical="center" wrapText="1"/>
    </xf>
    <xf numFmtId="0" fontId="2" fillId="27" borderId="2" xfId="0" applyFont="1" applyFill="1" applyBorder="1" applyAlignment="1">
      <alignment horizontal="center" vertical="center" wrapText="1"/>
    </xf>
    <xf numFmtId="0" fontId="0" fillId="27" borderId="13" xfId="0" applyFill="1" applyBorder="1" applyAlignment="1">
      <alignment horizontal="center" vertical="center" wrapText="1"/>
    </xf>
    <xf numFmtId="0" fontId="7" fillId="27" borderId="2" xfId="0" applyFont="1" applyFill="1" applyBorder="1" applyAlignment="1">
      <alignment horizontal="center" vertical="center" wrapText="1"/>
    </xf>
    <xf numFmtId="0" fontId="7" fillId="27" borderId="2" xfId="0" applyFont="1" applyFill="1" applyBorder="1" applyAlignment="1">
      <alignment horizontal="left" vertical="center" wrapText="1"/>
    </xf>
    <xf numFmtId="0" fontId="7" fillId="28" borderId="2" xfId="0" applyFont="1" applyFill="1" applyBorder="1" applyAlignment="1">
      <alignment horizontal="center" vertical="center" wrapText="1"/>
    </xf>
    <xf numFmtId="0" fontId="18" fillId="27" borderId="2" xfId="0" applyFont="1" applyFill="1" applyBorder="1" applyAlignment="1">
      <alignment horizontal="center" vertical="center" wrapText="1"/>
    </xf>
    <xf numFmtId="0" fontId="18" fillId="27" borderId="0" xfId="0" applyFont="1" applyFill="1" applyAlignment="1">
      <alignment horizontal="center" vertical="center" wrapText="1"/>
    </xf>
    <xf numFmtId="0" fontId="7" fillId="27" borderId="4" xfId="0" applyFont="1" applyFill="1" applyBorder="1" applyAlignment="1">
      <alignment horizontal="center" vertical="center" wrapText="1"/>
    </xf>
    <xf numFmtId="0" fontId="17" fillId="29" borderId="2" xfId="0" applyFont="1" applyFill="1" applyBorder="1" applyAlignment="1">
      <alignment horizontal="center" vertical="center" wrapText="1"/>
    </xf>
    <xf numFmtId="0" fontId="36" fillId="30" borderId="2" xfId="0" applyFont="1" applyFill="1" applyBorder="1" applyAlignment="1">
      <alignment horizontal="left" vertical="center"/>
    </xf>
    <xf numFmtId="0" fontId="7" fillId="30" borderId="2" xfId="0" applyFont="1" applyFill="1" applyBorder="1" applyAlignment="1">
      <alignment horizontal="left" vertical="center" wrapText="1"/>
    </xf>
    <xf numFmtId="0" fontId="7" fillId="30" borderId="2" xfId="0" applyFont="1" applyFill="1" applyBorder="1" applyAlignment="1">
      <alignment horizontal="center" vertical="center" wrapText="1"/>
    </xf>
    <xf numFmtId="0" fontId="0" fillId="30" borderId="2" xfId="0" applyFill="1" applyBorder="1" applyAlignment="1">
      <alignment horizontal="center" vertical="center" wrapText="1"/>
    </xf>
    <xf numFmtId="0" fontId="7" fillId="30" borderId="4" xfId="0" applyFont="1" applyFill="1" applyBorder="1" applyAlignment="1">
      <alignment horizontal="center" vertical="center" wrapText="1"/>
    </xf>
    <xf numFmtId="0" fontId="18" fillId="29" borderId="2" xfId="0" applyFont="1" applyFill="1" applyBorder="1" applyAlignment="1">
      <alignment horizontal="center" vertical="center" wrapText="1"/>
    </xf>
    <xf numFmtId="0" fontId="40" fillId="31" borderId="2" xfId="0" applyFont="1" applyFill="1" applyBorder="1" applyAlignment="1">
      <alignment horizontal="center" vertical="center" wrapText="1"/>
    </xf>
    <xf numFmtId="0" fontId="7" fillId="31" borderId="2" xfId="0" applyFont="1" applyFill="1" applyBorder="1" applyAlignment="1">
      <alignment horizontal="center" vertical="center" wrapText="1"/>
    </xf>
    <xf numFmtId="0" fontId="7" fillId="31" borderId="2" xfId="0" applyFont="1" applyFill="1" applyBorder="1" applyAlignment="1">
      <alignment horizontal="left" vertical="center" wrapText="1"/>
    </xf>
    <xf numFmtId="0" fontId="0" fillId="31" borderId="2" xfId="0" applyFill="1" applyBorder="1" applyAlignment="1">
      <alignment horizontal="center" vertical="center" wrapText="1"/>
    </xf>
    <xf numFmtId="0" fontId="7" fillId="31" borderId="4" xfId="0" applyFont="1" applyFill="1" applyBorder="1" applyAlignment="1">
      <alignment horizontal="center" vertical="center" wrapText="1"/>
    </xf>
    <xf numFmtId="0" fontId="18" fillId="29" borderId="6" xfId="0" applyFont="1" applyFill="1" applyBorder="1" applyAlignment="1">
      <alignment horizontal="center" vertical="center" wrapText="1"/>
    </xf>
    <xf numFmtId="0" fontId="40" fillId="30" borderId="6" xfId="0" applyFont="1" applyFill="1" applyBorder="1" applyAlignment="1">
      <alignment horizontal="center" vertical="center" wrapText="1"/>
    </xf>
    <xf numFmtId="0" fontId="7" fillId="30" borderId="6" xfId="0" applyFont="1" applyFill="1" applyBorder="1" applyAlignment="1">
      <alignment horizontal="center" vertical="center" wrapText="1"/>
    </xf>
    <xf numFmtId="0" fontId="7" fillId="30" borderId="6" xfId="0" applyFont="1" applyFill="1" applyBorder="1" applyAlignment="1">
      <alignment horizontal="left" vertical="center" wrapText="1"/>
    </xf>
    <xf numFmtId="0" fontId="0" fillId="30" borderId="6" xfId="0" applyFill="1" applyBorder="1" applyAlignment="1">
      <alignment horizontal="center" vertical="center" wrapText="1"/>
    </xf>
    <xf numFmtId="0" fontId="7" fillId="30" borderId="7" xfId="0" applyFont="1" applyFill="1" applyBorder="1" applyAlignment="1">
      <alignment horizontal="center" vertical="center" wrapText="1"/>
    </xf>
    <xf numFmtId="0" fontId="40" fillId="30" borderId="2" xfId="0" applyFont="1" applyFill="1" applyBorder="1" applyAlignment="1">
      <alignment horizontal="center" vertical="center" wrapText="1"/>
    </xf>
    <xf numFmtId="0" fontId="69" fillId="2" borderId="0" xfId="0" quotePrefix="1" applyFont="1" applyFill="1" applyAlignment="1">
      <alignment horizontal="center" vertical="center" wrapText="1"/>
    </xf>
    <xf numFmtId="0" fontId="2" fillId="32" borderId="13" xfId="0" applyFont="1" applyFill="1" applyBorder="1" applyAlignment="1">
      <alignment horizontal="center" vertical="center" wrapText="1"/>
    </xf>
    <xf numFmtId="0" fontId="2" fillId="32" borderId="6" xfId="0" applyFont="1" applyFill="1" applyBorder="1" applyAlignment="1">
      <alignment horizontal="center" vertical="center" wrapText="1"/>
    </xf>
    <xf numFmtId="0" fontId="21" fillId="10" borderId="15"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70" fillId="3" borderId="2" xfId="0" applyFont="1" applyFill="1" applyBorder="1" applyAlignment="1">
      <alignment horizontal="center" vertical="center" wrapText="1"/>
    </xf>
    <xf numFmtId="0" fontId="72" fillId="3" borderId="0" xfId="0" applyFont="1" applyFill="1"/>
    <xf numFmtId="0" fontId="74" fillId="3" borderId="13" xfId="0" applyFont="1" applyFill="1" applyBorder="1" applyAlignment="1">
      <alignment horizontal="center" vertical="center" wrapText="1"/>
    </xf>
    <xf numFmtId="0" fontId="75" fillId="3" borderId="13" xfId="0" applyFont="1" applyFill="1" applyBorder="1" applyAlignment="1">
      <alignment horizontal="center" vertical="center" wrapText="1"/>
    </xf>
    <xf numFmtId="0" fontId="75" fillId="3" borderId="13" xfId="0" applyFont="1" applyFill="1" applyBorder="1" applyAlignment="1">
      <alignment horizontal="left" vertical="center" wrapText="1"/>
    </xf>
    <xf numFmtId="0" fontId="75" fillId="3" borderId="13" xfId="0" applyFont="1" applyFill="1" applyBorder="1" applyAlignment="1">
      <alignment vertical="top" wrapText="1"/>
    </xf>
    <xf numFmtId="0" fontId="0" fillId="33" borderId="2" xfId="0" applyFill="1" applyBorder="1" applyAlignment="1">
      <alignment horizontal="center" vertical="center" wrapText="1"/>
    </xf>
    <xf numFmtId="0" fontId="75" fillId="3" borderId="13" xfId="0" quotePrefix="1" applyFont="1" applyFill="1" applyBorder="1" applyAlignment="1">
      <alignment horizontal="left" vertical="center" wrapText="1"/>
    </xf>
    <xf numFmtId="0" fontId="0" fillId="3" borderId="13" xfId="0" quotePrefix="1" applyFill="1" applyBorder="1" applyAlignment="1">
      <alignment horizontal="left" vertical="center" wrapText="1"/>
    </xf>
    <xf numFmtId="0" fontId="2" fillId="2" borderId="13" xfId="0" quotePrefix="1" applyFont="1" applyFill="1" applyBorder="1" applyAlignment="1">
      <alignment horizontal="center" vertical="center" wrapText="1"/>
    </xf>
    <xf numFmtId="0" fontId="15" fillId="18" borderId="8" xfId="0" applyFont="1" applyFill="1" applyBorder="1" applyAlignment="1">
      <alignment horizontal="centerContinuous" vertical="center" wrapText="1"/>
    </xf>
    <xf numFmtId="0" fontId="15" fillId="18" borderId="8" xfId="0" applyFont="1" applyFill="1" applyBorder="1" applyAlignment="1">
      <alignment vertical="top" wrapText="1"/>
    </xf>
    <xf numFmtId="0" fontId="0" fillId="18" borderId="10" xfId="0" applyFill="1" applyBorder="1" applyAlignment="1">
      <alignment horizontal="center" vertical="center" wrapText="1"/>
    </xf>
    <xf numFmtId="0" fontId="11" fillId="18" borderId="9" xfId="0" applyFont="1" applyFill="1" applyBorder="1" applyAlignment="1">
      <alignment horizontal="center" vertical="center" wrapText="1"/>
    </xf>
    <xf numFmtId="0" fontId="0" fillId="18" borderId="8" xfId="0" applyFill="1" applyBorder="1" applyAlignment="1">
      <alignment horizontal="center" vertical="center" wrapText="1"/>
    </xf>
    <xf numFmtId="0" fontId="0" fillId="18" borderId="8" xfId="0" applyFill="1" applyBorder="1" applyAlignment="1">
      <alignment horizontal="left" vertical="center" wrapText="1"/>
    </xf>
    <xf numFmtId="0" fontId="0" fillId="18" borderId="8" xfId="0" quotePrefix="1" applyFill="1" applyBorder="1" applyAlignment="1">
      <alignment horizontal="left" vertical="center" wrapText="1"/>
    </xf>
    <xf numFmtId="0" fontId="2" fillId="18" borderId="8" xfId="0" quotePrefix="1"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left" vertical="center" wrapText="1"/>
    </xf>
    <xf numFmtId="0" fontId="0" fillId="3" borderId="1" xfId="0" quotePrefix="1" applyFill="1" applyBorder="1" applyAlignment="1">
      <alignment horizontal="left" vertical="center" wrapText="1"/>
    </xf>
    <xf numFmtId="0" fontId="4" fillId="18" borderId="8" xfId="0" applyFont="1" applyFill="1" applyBorder="1" applyAlignment="1">
      <alignment horizontal="center" vertical="center" wrapText="1"/>
    </xf>
    <xf numFmtId="0" fontId="74" fillId="3" borderId="3" xfId="0" applyFont="1" applyFill="1" applyBorder="1" applyAlignment="1">
      <alignment horizontal="center" vertical="center" wrapText="1"/>
    </xf>
    <xf numFmtId="0" fontId="76" fillId="3" borderId="2" xfId="0" applyFont="1" applyFill="1" applyBorder="1" applyAlignment="1">
      <alignment horizontal="left" vertical="center"/>
    </xf>
    <xf numFmtId="0" fontId="77" fillId="3" borderId="2" xfId="0" applyFont="1" applyFill="1" applyBorder="1" applyAlignment="1">
      <alignment horizontal="left" vertical="center" wrapText="1"/>
    </xf>
    <xf numFmtId="0" fontId="77" fillId="3" borderId="2" xfId="0" applyFont="1" applyFill="1" applyBorder="1" applyAlignment="1">
      <alignment horizontal="center" vertical="center" wrapText="1"/>
    </xf>
    <xf numFmtId="0" fontId="2" fillId="34" borderId="2" xfId="0" applyFont="1" applyFill="1" applyBorder="1" applyAlignment="1">
      <alignment horizontal="center" vertical="center" wrapText="1"/>
    </xf>
    <xf numFmtId="0" fontId="78" fillId="3" borderId="2" xfId="0" applyFont="1" applyFill="1" applyBorder="1" applyAlignment="1">
      <alignment horizontal="center" vertical="center" wrapText="1"/>
    </xf>
    <xf numFmtId="0" fontId="75" fillId="3" borderId="2" xfId="0" applyFont="1" applyFill="1" applyBorder="1" applyAlignment="1">
      <alignment horizontal="center" vertical="center" wrapText="1"/>
    </xf>
    <xf numFmtId="0" fontId="75" fillId="3" borderId="2" xfId="0" applyFont="1" applyFill="1" applyBorder="1" applyAlignment="1">
      <alignment horizontal="left" vertical="center" wrapText="1"/>
    </xf>
    <xf numFmtId="9" fontId="65" fillId="3" borderId="0" xfId="1" quotePrefix="1" applyFont="1" applyFill="1" applyBorder="1" applyAlignment="1" applyProtection="1">
      <alignment horizontal="left" vertical="center" wrapText="1"/>
      <protection locked="0"/>
    </xf>
    <xf numFmtId="0" fontId="18" fillId="3" borderId="2" xfId="0" quotePrefix="1" applyFont="1" applyFill="1" applyBorder="1" applyAlignment="1">
      <alignment horizontal="left" vertical="center" wrapText="1"/>
    </xf>
    <xf numFmtId="0" fontId="11"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1" xfId="0" applyFont="1" applyFill="1" applyBorder="1" applyAlignment="1">
      <alignment horizontal="left" vertical="center" wrapText="1"/>
    </xf>
    <xf numFmtId="0" fontId="0" fillId="3" borderId="21" xfId="0" applyFill="1" applyBorder="1" applyAlignment="1">
      <alignment horizontal="left" vertical="center" wrapText="1"/>
    </xf>
    <xf numFmtId="0" fontId="2" fillId="2" borderId="21" xfId="0" applyFont="1" applyFill="1" applyBorder="1" applyAlignment="1">
      <alignment horizontal="center" vertical="center" wrapText="1"/>
    </xf>
    <xf numFmtId="0" fontId="2" fillId="18" borderId="8" xfId="0" applyFont="1" applyFill="1" applyBorder="1" applyAlignment="1">
      <alignment horizontal="center" vertical="center" wrapText="1"/>
    </xf>
    <xf numFmtId="0" fontId="0" fillId="18" borderId="8" xfId="0" applyFill="1" applyBorder="1" applyAlignment="1">
      <alignment vertical="top" wrapText="1"/>
    </xf>
    <xf numFmtId="0" fontId="15" fillId="18" borderId="9" xfId="0" applyFont="1" applyFill="1" applyBorder="1" applyAlignment="1">
      <alignment vertical="top" wrapText="1"/>
    </xf>
    <xf numFmtId="0" fontId="0" fillId="18" borderId="48" xfId="0" applyFill="1" applyBorder="1" applyAlignment="1">
      <alignment horizontal="center" vertical="center" wrapText="1"/>
    </xf>
    <xf numFmtId="0" fontId="0" fillId="18" borderId="49" xfId="0" applyFill="1" applyBorder="1" applyAlignment="1">
      <alignment horizontal="center" vertical="center" wrapText="1"/>
    </xf>
    <xf numFmtId="0" fontId="0" fillId="18" borderId="50" xfId="0" applyFill="1" applyBorder="1" applyAlignment="1">
      <alignment horizontal="center" vertical="center" wrapText="1"/>
    </xf>
    <xf numFmtId="0" fontId="0" fillId="18" borderId="47" xfId="0" applyFill="1" applyBorder="1" applyAlignment="1">
      <alignment horizontal="center" vertical="center" wrapText="1"/>
    </xf>
    <xf numFmtId="0" fontId="0" fillId="18" borderId="9" xfId="0" applyFill="1" applyBorder="1" applyAlignment="1">
      <alignment vertical="top" wrapText="1"/>
    </xf>
    <xf numFmtId="0" fontId="0" fillId="18" borderId="10" xfId="0" applyFill="1" applyBorder="1" applyAlignment="1">
      <alignment vertical="top" wrapText="1"/>
    </xf>
    <xf numFmtId="0" fontId="7" fillId="3" borderId="0" xfId="0" applyFont="1" applyFill="1" applyAlignment="1">
      <alignment horizontal="center" vertical="center"/>
    </xf>
    <xf numFmtId="0" fontId="0" fillId="3" borderId="21" xfId="0" quotePrefix="1" applyFill="1" applyBorder="1" applyAlignment="1">
      <alignment horizontal="left" vertical="center" wrapText="1"/>
    </xf>
    <xf numFmtId="0" fontId="2" fillId="3" borderId="21" xfId="0" quotePrefix="1" applyFont="1" applyFill="1" applyBorder="1" applyAlignment="1">
      <alignment horizontal="center" vertical="center" wrapText="1"/>
    </xf>
    <xf numFmtId="0" fontId="0" fillId="3" borderId="21" xfId="0" applyFill="1" applyBorder="1" applyAlignment="1">
      <alignment vertical="top"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0" fillId="18" borderId="47" xfId="0" applyFill="1" applyBorder="1" applyAlignment="1">
      <alignment vertical="top" wrapText="1"/>
    </xf>
    <xf numFmtId="0" fontId="15" fillId="18" borderId="47" xfId="0" applyFont="1" applyFill="1" applyBorder="1" applyAlignment="1">
      <alignment vertical="top" wrapText="1"/>
    </xf>
    <xf numFmtId="0" fontId="15" fillId="18" borderId="47" xfId="0" applyFont="1" applyFill="1" applyBorder="1" applyAlignment="1">
      <alignment horizontal="centerContinuous" vertical="center" wrapText="1"/>
    </xf>
    <xf numFmtId="0" fontId="15" fillId="11" borderId="47" xfId="0" applyFont="1" applyFill="1" applyBorder="1" applyAlignment="1">
      <alignment horizontal="centerContinuous" vertical="center" wrapText="1"/>
    </xf>
    <xf numFmtId="0" fontId="1" fillId="3" borderId="13" xfId="0" quotePrefix="1" applyFont="1" applyFill="1" applyBorder="1" applyAlignment="1">
      <alignment horizontal="center" vertical="center" wrapText="1"/>
    </xf>
    <xf numFmtId="0" fontId="2" fillId="3" borderId="0" xfId="0" applyFont="1" applyFill="1" applyAlignment="1">
      <alignment horizontal="left" vertical="top" wrapText="1"/>
    </xf>
    <xf numFmtId="0" fontId="2" fillId="3" borderId="1" xfId="0" quotePrefix="1" applyFont="1" applyFill="1" applyBorder="1" applyAlignment="1">
      <alignment horizontal="center" vertical="center" wrapText="1"/>
    </xf>
    <xf numFmtId="0" fontId="79" fillId="0" borderId="0" xfId="0" applyFont="1" applyAlignment="1">
      <alignment horizontal="justify" vertical="center" readingOrder="1"/>
    </xf>
    <xf numFmtId="0" fontId="61" fillId="3" borderId="0" xfId="0" applyFont="1" applyFill="1" applyAlignment="1">
      <alignment horizontal="centerContinuous" vertical="top" wrapText="1"/>
    </xf>
    <xf numFmtId="0" fontId="76" fillId="3" borderId="2" xfId="0" applyFont="1" applyFill="1" applyBorder="1" applyAlignment="1">
      <alignment horizontal="center" vertical="center" wrapText="1"/>
    </xf>
    <xf numFmtId="0" fontId="72" fillId="3" borderId="0" xfId="2" applyFont="1" applyFill="1" applyAlignment="1">
      <alignment horizontal="left"/>
    </xf>
    <xf numFmtId="0" fontId="38" fillId="3" borderId="0" xfId="0" applyFont="1" applyFill="1" applyAlignment="1">
      <alignment horizontal="left" vertical="top" wrapText="1"/>
    </xf>
    <xf numFmtId="0" fontId="59" fillId="3" borderId="0" xfId="0" applyFont="1" applyFill="1" applyAlignment="1">
      <alignment horizontal="left" vertical="top" wrapText="1"/>
    </xf>
    <xf numFmtId="0" fontId="60" fillId="3" borderId="0" xfId="0" applyFont="1" applyFill="1" applyAlignment="1">
      <alignment horizontal="left" vertical="top" wrapText="1"/>
    </xf>
    <xf numFmtId="0" fontId="0" fillId="32" borderId="0" xfId="0" applyFill="1" applyAlignment="1">
      <alignment horizontal="center" vertical="center"/>
    </xf>
    <xf numFmtId="0" fontId="2" fillId="3" borderId="0" xfId="0" applyFont="1" applyFill="1" applyAlignment="1">
      <alignment horizontal="left" vertical="top" wrapText="1"/>
    </xf>
  </cellXfs>
  <cellStyles count="3">
    <cellStyle name="Lien hypertexte" xfId="2" builtinId="8"/>
    <cellStyle name="Normal" xfId="0" builtinId="0"/>
    <cellStyle name="Pourcentage" xfId="1" builtinId="5"/>
  </cellStyles>
  <dxfs count="79">
    <dxf>
      <font>
        <b val="0"/>
        <i val="0"/>
        <strike val="0"/>
        <condense val="0"/>
        <extend val="0"/>
        <outline val="0"/>
        <shadow val="0"/>
        <u val="none"/>
        <vertAlign val="baseline"/>
        <sz val="11"/>
        <color theme="1"/>
        <name val="Calibri"/>
        <scheme val="minor"/>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Calibri"/>
        <scheme val="minor"/>
      </font>
      <fill>
        <patternFill patternType="solid">
          <fgColor indexed="64"/>
          <bgColor rgb="FFFFFFF3"/>
        </patternFill>
      </fill>
      <alignment horizontal="center" vertical="center"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20"/>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border>
        <top style="hair">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dxf>
    <dxf>
      <border>
        <bottom style="hair">
          <color indexed="64"/>
        </bottom>
      </border>
    </dxf>
    <dxf>
      <font>
        <b/>
        <i val="0"/>
        <strike val="0"/>
        <condense val="0"/>
        <extend val="0"/>
        <outline val="0"/>
        <shadow val="0"/>
        <u val="none"/>
        <vertAlign val="baseline"/>
        <sz val="16"/>
        <color theme="0"/>
        <name val="Calibri"/>
        <scheme val="minor"/>
      </font>
      <fill>
        <patternFill patternType="solid">
          <fgColor indexed="64"/>
          <bgColor theme="3"/>
        </patternFill>
      </fill>
      <alignment horizontal="center" vertical="center" textRotation="0" wrapText="1" indent="0" justifyLastLine="0" shrinkToFit="0" readingOrder="0"/>
    </dxf>
    <dxf>
      <font>
        <b/>
        <i val="0"/>
        <u val="double"/>
        <color theme="5"/>
      </font>
    </dxf>
    <dxf>
      <font>
        <b/>
        <i val="0"/>
        <color theme="5"/>
      </font>
    </dxf>
    <dxf>
      <font>
        <b/>
        <i val="0"/>
        <color theme="5"/>
      </font>
    </dxf>
    <dxf>
      <font>
        <b/>
        <i val="0"/>
        <strike val="0"/>
        <color theme="5"/>
      </font>
    </dxf>
    <dxf>
      <font>
        <b/>
        <i val="0"/>
        <color theme="5"/>
      </font>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style="medium">
          <color indexed="64"/>
        </right>
        <top style="thin">
          <color theme="8"/>
        </top>
        <bottom/>
        <vertical/>
        <horizontal/>
      </border>
    </dxf>
    <dxf>
      <font>
        <b/>
        <i val="0"/>
        <strike val="0"/>
        <condense val="0"/>
        <extend val="0"/>
        <outline val="0"/>
        <shadow val="0"/>
        <u val="none"/>
        <vertAlign val="baseline"/>
        <sz val="14"/>
        <color theme="0"/>
        <name val="Calibri"/>
        <scheme val="minor"/>
      </font>
      <fill>
        <patternFill patternType="solid">
          <fgColor indexed="64"/>
          <bgColor theme="0"/>
        </patternFill>
      </fill>
      <alignment horizontal="centerContinuous" vertical="center" textRotation="0" wrapText="1" indent="0" justifyLastLine="0" shrinkToFit="0" readingOrder="0"/>
      <border diagonalUp="0" diagonalDown="0">
        <left style="medium">
          <color indexed="64"/>
        </left>
        <right/>
        <top style="hair">
          <color auto="1"/>
        </top>
        <bottom/>
        <vertical/>
        <horizontal/>
      </border>
    </dxf>
    <dxf>
      <border outline="0">
        <top style="thin">
          <color theme="8"/>
        </top>
        <bottom style="medium">
          <color indexed="64"/>
        </bottom>
      </border>
    </dxf>
    <dxf>
      <font>
        <b/>
        <i val="0"/>
        <strike val="0"/>
        <condense val="0"/>
        <extend val="0"/>
        <outline val="0"/>
        <shadow val="0"/>
        <u val="none"/>
        <vertAlign val="baseline"/>
        <sz val="16"/>
        <color theme="0"/>
        <name val="Calibri"/>
        <scheme val="minor"/>
      </font>
      <fill>
        <patternFill patternType="solid">
          <fgColor indexed="64"/>
          <bgColor theme="3"/>
        </patternFill>
      </fill>
      <alignment horizontal="center" vertical="center" textRotation="0" wrapText="1" indent="0" justifyLastLine="0" shrinkToFit="0" readingOrder="0"/>
    </dxf>
    <dxf>
      <font>
        <b/>
        <i val="0"/>
        <u val="double"/>
        <color theme="5"/>
      </font>
    </dxf>
    <dxf>
      <font>
        <b/>
        <i val="0"/>
        <color theme="5"/>
      </font>
    </dxf>
    <dxf>
      <font>
        <b/>
        <i val="0"/>
        <strike val="0"/>
        <color theme="5"/>
      </font>
    </dxf>
    <dxf>
      <font>
        <b/>
        <i val="0"/>
        <color theme="5"/>
      </font>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Calibri"/>
        <scheme val="minor"/>
      </font>
      <numFmt numFmtId="0" formatCode="General"/>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6"/>
        <color theme="0"/>
        <name val="Calibri"/>
        <scheme val="minor"/>
      </font>
      <fill>
        <patternFill patternType="solid">
          <fgColor indexed="64"/>
          <bgColor theme="3"/>
        </patternFill>
      </fill>
      <alignment horizontal="center" vertical="center" textRotation="0" wrapText="1" indent="0" justifyLastLine="0" shrinkToFit="0" readingOrder="0"/>
    </dxf>
    <dxf>
      <font>
        <b/>
        <i val="0"/>
        <u val="double"/>
        <color theme="5"/>
      </font>
    </dxf>
    <dxf>
      <font>
        <b/>
        <i val="0"/>
        <color theme="5"/>
      </font>
    </dxf>
    <dxf>
      <font>
        <b/>
        <i val="0"/>
        <strike val="0"/>
        <color theme="5"/>
      </font>
    </dxf>
    <dxf>
      <font>
        <b/>
        <i val="0"/>
        <color theme="5"/>
      </font>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style="hair">
          <color auto="1"/>
        </bottom>
      </border>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style="hair">
          <color auto="1"/>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style="hair">
          <color auto="1"/>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style="hair">
          <color auto="1"/>
        </bottom>
      </border>
    </dxf>
    <dxf>
      <alignment horizontal="lef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style="hair">
          <color auto="1"/>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center" textRotation="0" wrapText="1" indent="0" justifyLastLine="0" shrinkToFit="0" readingOrder="0"/>
      <border diagonalUp="0" diagonalDown="0">
        <left/>
        <right/>
        <top style="hair">
          <color auto="1"/>
        </top>
        <bottom style="hair">
          <color auto="1"/>
        </bottom>
        <vertical/>
        <horizontal/>
      </border>
    </dxf>
    <dxf>
      <font>
        <b/>
        <i val="0"/>
        <strike val="0"/>
        <condense val="0"/>
        <extend val="0"/>
        <outline val="0"/>
        <shadow val="0"/>
        <u val="none"/>
        <vertAlign val="baseline"/>
        <sz val="12"/>
        <color auto="1"/>
        <name val="Calibri"/>
        <scheme val="minor"/>
      </font>
      <numFmt numFmtId="0" formatCode="General"/>
      <fill>
        <patternFill patternType="solid">
          <fgColor indexed="64"/>
          <bgColor theme="0"/>
        </patternFill>
      </fill>
      <alignment horizontal="left" vertical="center" textRotation="0" wrapText="0" indent="0" justifyLastLine="0" shrinkToFit="0" readingOrder="0"/>
      <border diagonalUp="0" diagonalDown="0">
        <left/>
        <right/>
        <top style="hair">
          <color auto="1"/>
        </top>
        <bottom style="hair">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style="hair">
          <color auto="1"/>
        </bottom>
      </border>
    </dxf>
    <dxf>
      <font>
        <b/>
        <i val="0"/>
        <strike val="0"/>
        <condense val="0"/>
        <extend val="0"/>
        <outline val="0"/>
        <shadow val="0"/>
        <u val="none"/>
        <vertAlign val="baseline"/>
        <sz val="14"/>
        <color theme="0"/>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hair">
          <color auto="1"/>
        </top>
        <bottom style="hair">
          <color auto="1"/>
        </bottom>
        <vertical/>
        <horizontal/>
      </border>
    </dxf>
    <dxf>
      <border outline="0">
        <bottom style="medium">
          <color indexed="64"/>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3"/>
        </patternFill>
      </fill>
      <alignment horizontal="center" vertical="center" textRotation="0" wrapText="1" indent="0" justifyLastLine="0" shrinkToFit="0" readingOrder="0"/>
    </dxf>
    <dxf>
      <font>
        <b/>
        <i val="0"/>
        <strike val="0"/>
        <color theme="5"/>
      </font>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top"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left/>
        <right/>
        <top style="hair">
          <color auto="1"/>
        </top>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border>
    </dxf>
    <dxf>
      <font>
        <b/>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left/>
        <right/>
        <top style="hair">
          <color auto="1"/>
        </top>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vertical/>
        <horizontal/>
      </border>
    </dxf>
    <dxf>
      <font>
        <b/>
        <i val="0"/>
        <strike val="0"/>
        <condense val="0"/>
        <extend val="0"/>
        <outline val="0"/>
        <shadow val="0"/>
        <u val="none"/>
        <vertAlign val="baseline"/>
        <sz val="14"/>
        <color theme="0"/>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vertical/>
        <horizontal/>
      </border>
    </dxf>
    <dxf>
      <border outline="0">
        <left style="medium">
          <color indexed="64"/>
        </left>
        <top style="medium">
          <color indexed="64"/>
        </top>
        <bottom style="medium">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6"/>
        <color theme="0"/>
        <name val="Calibri"/>
        <scheme val="minor"/>
      </font>
      <fill>
        <patternFill patternType="solid">
          <fgColor indexed="64"/>
          <bgColor theme="3"/>
        </patternFill>
      </fill>
      <alignment horizontal="center" vertical="center" textRotation="0" wrapText="1" indent="0" justifyLastLine="0" shrinkToFit="0" readingOrder="0"/>
    </dxf>
    <dxf>
      <font>
        <b/>
        <i val="0"/>
        <u val="none"/>
        <color theme="5"/>
      </font>
    </dxf>
    <dxf>
      <fill>
        <patternFill patternType="solid">
          <fgColor indexed="64"/>
          <bgColor theme="0"/>
        </patternFill>
      </fill>
      <alignment horizontal="center" vertical="center" textRotation="0" wrapText="1" indent="0" justifyLastLine="0" shrinkToFit="0" readingOrder="0"/>
      <border diagonalUp="0" diagonalDown="0">
        <left/>
        <right style="medium">
          <color indexed="64"/>
        </right>
        <top style="hair">
          <color auto="1"/>
        </top>
        <bottom style="hair">
          <color auto="1"/>
        </bottom>
        <vertical/>
        <horizontal/>
      </border>
    </dxf>
    <dxf>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style="hair">
          <color auto="1"/>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center" textRotation="0" wrapText="1" indent="0" justifyLastLine="0" shrinkToFit="0" readingOrder="0"/>
      <border diagonalUp="0" diagonalDown="0">
        <left/>
        <right/>
        <top style="hair">
          <color auto="1"/>
        </top>
        <bottom style="hair">
          <color auto="1"/>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left/>
        <right/>
        <top style="hair">
          <color auto="1"/>
        </top>
        <bottom style="hair">
          <color auto="1"/>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style="hair">
          <color auto="1"/>
        </bottom>
        <vertical/>
        <horizontal/>
      </border>
    </dxf>
    <dxf>
      <border outline="0">
        <bottom style="medium">
          <color indexed="64"/>
        </bottom>
      </border>
    </dxf>
    <dxf>
      <font>
        <b/>
        <i val="0"/>
        <strike val="0"/>
        <condense val="0"/>
        <extend val="0"/>
        <outline val="0"/>
        <shadow val="0"/>
        <u val="none"/>
        <vertAlign val="baseline"/>
        <sz val="16"/>
        <color theme="0"/>
        <name val="Calibri"/>
        <scheme val="minor"/>
      </font>
      <fill>
        <patternFill patternType="solid">
          <fgColor indexed="64"/>
          <bgColor theme="3"/>
        </patternFill>
      </fill>
      <alignment horizontal="center" vertical="center" textRotation="0" wrapText="1" indent="0" justifyLastLine="0" shrinkToFit="0" readingOrder="0"/>
    </dxf>
  </dxfs>
  <tableStyles count="0" defaultTableStyle="TableStyleMedium2" defaultPivotStyle="PivotStyleLight16"/>
  <colors>
    <mruColors>
      <color rgb="FFFFFFF3"/>
      <color rgb="FFFFFFCC"/>
      <color rgb="FFA50021"/>
      <color rgb="FFFF9933"/>
      <color rgb="FF25C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hyperlink" Target="#'MODE EMPLOI'!A5"/><Relationship Id="rId1" Type="http://schemas.openxmlformats.org/officeDocument/2006/relationships/hyperlink" Target="#'MODE EMPLOI'!A1"/><Relationship Id="rId6" Type="http://schemas.openxmlformats.org/officeDocument/2006/relationships/hyperlink" Target="#'MODE EMPLOI'!G19"/><Relationship Id="rId5" Type="http://schemas.openxmlformats.org/officeDocument/2006/relationships/hyperlink" Target="#SOMMAIRE!A1"/><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hyperlink" Target="#'Caract OG'!A1"/><Relationship Id="rId1" Type="http://schemas.openxmlformats.org/officeDocument/2006/relationships/hyperlink" Target="#SOMMAIRE!A1"/></Relationships>
</file>

<file path=xl/drawings/_rels/drawing4.xml.rels><?xml version="1.0" encoding="UTF-8" standalone="yes"?>
<Relationships xmlns="http://schemas.openxmlformats.org/package/2006/relationships"><Relationship Id="rId2" Type="http://schemas.openxmlformats.org/officeDocument/2006/relationships/hyperlink" Target="#'Caract ESMS'!A1"/><Relationship Id="rId1" Type="http://schemas.openxmlformats.org/officeDocument/2006/relationships/hyperlink" Target="#SOMMAIRE!A1"/></Relationships>
</file>

<file path=xl/drawings/_rels/drawing5.xml.rels><?xml version="1.0" encoding="UTF-8" standalone="yes"?>
<Relationships xmlns="http://schemas.openxmlformats.org/package/2006/relationships"><Relationship Id="rId2" Type="http://schemas.openxmlformats.org/officeDocument/2006/relationships/hyperlink" Target="#SOMMAIRE!A1"/><Relationship Id="rId1" Type="http://schemas.openxmlformats.org/officeDocument/2006/relationships/hyperlink" Target="#'Axe 1'!A1"/></Relationships>
</file>

<file path=xl/drawings/_rels/drawing6.xml.rels><?xml version="1.0" encoding="UTF-8" standalone="yes"?>
<Relationships xmlns="http://schemas.openxmlformats.org/package/2006/relationships"><Relationship Id="rId2" Type="http://schemas.openxmlformats.org/officeDocument/2006/relationships/hyperlink" Target="#SOMMAIRE!A1"/><Relationship Id="rId1" Type="http://schemas.openxmlformats.org/officeDocument/2006/relationships/hyperlink" Target="#'Axe 2'!A1"/></Relationships>
</file>

<file path=xl/drawings/_rels/drawing7.xml.rels><?xml version="1.0" encoding="UTF-8" standalone="yes"?>
<Relationships xmlns="http://schemas.openxmlformats.org/package/2006/relationships"><Relationship Id="rId2" Type="http://schemas.openxmlformats.org/officeDocument/2006/relationships/hyperlink" Target="#'Axe 3'!A1"/><Relationship Id="rId1" Type="http://schemas.openxmlformats.org/officeDocument/2006/relationships/hyperlink" Target="#SOMMAIRE!A1"/></Relationships>
</file>

<file path=xl/drawings/_rels/drawing8.xml.rels><?xml version="1.0" encoding="UTF-8" standalone="yes"?>
<Relationships xmlns="http://schemas.openxmlformats.org/package/2006/relationships"><Relationship Id="rId2" Type="http://schemas.openxmlformats.org/officeDocument/2006/relationships/hyperlink" Target="#'Axe 4'!A1"/><Relationship Id="rId1" Type="http://schemas.openxmlformats.org/officeDocument/2006/relationships/hyperlink" Target="#SOMMAIRE!A1"/></Relationships>
</file>

<file path=xl/drawings/drawing1.xml><?xml version="1.0" encoding="utf-8"?>
<xdr:wsDr xmlns:xdr="http://schemas.openxmlformats.org/drawingml/2006/spreadsheetDrawing" xmlns:a="http://schemas.openxmlformats.org/drawingml/2006/main">
  <xdr:twoCellAnchor>
    <xdr:from>
      <xdr:col>1</xdr:col>
      <xdr:colOff>964739</xdr:colOff>
      <xdr:row>3</xdr:row>
      <xdr:rowOff>1341813</xdr:rowOff>
    </xdr:from>
    <xdr:to>
      <xdr:col>8</xdr:col>
      <xdr:colOff>1816058</xdr:colOff>
      <xdr:row>10</xdr:row>
      <xdr:rowOff>117195</xdr:rowOff>
    </xdr:to>
    <xdr:sp macro="" textlink="">
      <xdr:nvSpPr>
        <xdr:cNvPr id="5" name="ZoneTexte 4">
          <a:extLst>
            <a:ext uri="{FF2B5EF4-FFF2-40B4-BE49-F238E27FC236}">
              <a16:creationId xmlns:a16="http://schemas.microsoft.com/office/drawing/2014/main" id="{467E46B5-F75A-4932-8D8D-9B6047933E09}"/>
            </a:ext>
          </a:extLst>
        </xdr:cNvPr>
        <xdr:cNvSpPr txBox="1"/>
      </xdr:nvSpPr>
      <xdr:spPr>
        <a:xfrm>
          <a:off x="1686330" y="1904654"/>
          <a:ext cx="6537455" cy="1257655"/>
        </a:xfrm>
        <a:prstGeom prst="rect">
          <a:avLst/>
        </a:prstGeom>
        <a:solidFill>
          <a:schemeClr val="lt1"/>
        </a:solidFill>
        <a:ln w="9525" cmpd="sng">
          <a:solidFill>
            <a:srgbClr val="C0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400" b="1">
              <a:solidFill>
                <a:srgbClr val="00B0F0"/>
              </a:solidFill>
            </a:rPr>
            <a:t>Le tableau de bord de la performance dans le secteur médico-social </a:t>
          </a:r>
        </a:p>
        <a:p>
          <a:pPr algn="ctr"/>
          <a:endParaRPr lang="fr-FR" sz="1400" b="1">
            <a:solidFill>
              <a:srgbClr val="00B0F0"/>
            </a:solidFill>
          </a:endParaRPr>
        </a:p>
        <a:p>
          <a:pPr algn="ctr"/>
          <a:r>
            <a:rPr lang="fr-FR" sz="1400" b="0" i="1">
              <a:solidFill>
                <a:srgbClr val="00B0F0"/>
              </a:solidFill>
            </a:rPr>
            <a:t>Grille de préparation à</a:t>
          </a:r>
          <a:r>
            <a:rPr lang="fr-FR" sz="1400" b="0" i="1" baseline="0">
              <a:solidFill>
                <a:srgbClr val="00B0F0"/>
              </a:solidFill>
            </a:rPr>
            <a:t> la collecte</a:t>
          </a:r>
        </a:p>
        <a:p>
          <a:pPr algn="ctr"/>
          <a:endParaRPr lang="fr-FR" sz="1400" b="0" i="1" baseline="0">
            <a:solidFill>
              <a:srgbClr val="00B0F0"/>
            </a:solidFill>
          </a:endParaRPr>
        </a:p>
        <a:p>
          <a:pPr algn="ctr"/>
          <a:r>
            <a:rPr lang="fr-FR" sz="1400" b="0" i="0" baseline="0">
              <a:solidFill>
                <a:srgbClr val="00B0F0"/>
              </a:solidFill>
            </a:rPr>
            <a:t>Campagne 2024</a:t>
          </a:r>
          <a:endParaRPr lang="fr-FR" sz="1400" b="0" i="0">
            <a:solidFill>
              <a:srgbClr val="00B0F0"/>
            </a:solidFill>
          </a:endParaRPr>
        </a:p>
      </xdr:txBody>
    </xdr:sp>
    <xdr:clientData/>
  </xdr:twoCellAnchor>
  <xdr:twoCellAnchor editAs="oneCell">
    <xdr:from>
      <xdr:col>5</xdr:col>
      <xdr:colOff>712928</xdr:colOff>
      <xdr:row>1</xdr:row>
      <xdr:rowOff>115454</xdr:rowOff>
    </xdr:from>
    <xdr:to>
      <xdr:col>8</xdr:col>
      <xdr:colOff>3541565</xdr:colOff>
      <xdr:row>3</xdr:row>
      <xdr:rowOff>628412</xdr:rowOff>
    </xdr:to>
    <xdr:pic>
      <xdr:nvPicPr>
        <xdr:cNvPr id="2" name="Image 1">
          <a:extLst>
            <a:ext uri="{FF2B5EF4-FFF2-40B4-BE49-F238E27FC236}">
              <a16:creationId xmlns:a16="http://schemas.microsoft.com/office/drawing/2014/main" id="{83AEE1B3-BD87-4C83-90F6-5DA547B4094A}"/>
            </a:ext>
          </a:extLst>
        </xdr:cNvPr>
        <xdr:cNvPicPr>
          <a:picLocks noChangeAspect="1"/>
        </xdr:cNvPicPr>
      </xdr:nvPicPr>
      <xdr:blipFill>
        <a:blip xmlns:r="http://schemas.openxmlformats.org/officeDocument/2006/relationships" r:embed="rId1"/>
        <a:stretch>
          <a:fillRect/>
        </a:stretch>
      </xdr:blipFill>
      <xdr:spPr>
        <a:xfrm>
          <a:off x="4990519" y="305954"/>
          <a:ext cx="5010728" cy="893958"/>
        </a:xfrm>
        <a:prstGeom prst="rect">
          <a:avLst/>
        </a:prstGeom>
      </xdr:spPr>
    </xdr:pic>
    <xdr:clientData/>
  </xdr:twoCellAnchor>
  <xdr:twoCellAnchor editAs="oneCell">
    <xdr:from>
      <xdr:col>0</xdr:col>
      <xdr:colOff>0</xdr:colOff>
      <xdr:row>0</xdr:row>
      <xdr:rowOff>0</xdr:rowOff>
    </xdr:from>
    <xdr:to>
      <xdr:col>5</xdr:col>
      <xdr:colOff>303068</xdr:colOff>
      <xdr:row>3</xdr:row>
      <xdr:rowOff>953712</xdr:rowOff>
    </xdr:to>
    <xdr:pic>
      <xdr:nvPicPr>
        <xdr:cNvPr id="3" name="Image 2">
          <a:extLst>
            <a:ext uri="{FF2B5EF4-FFF2-40B4-BE49-F238E27FC236}">
              <a16:creationId xmlns:a16="http://schemas.microsoft.com/office/drawing/2014/main" id="{63BFB93D-3A5F-2D1D-701C-5D9B816496C3}"/>
            </a:ext>
          </a:extLst>
        </xdr:cNvPr>
        <xdr:cNvPicPr>
          <a:picLocks noChangeAspect="1"/>
        </xdr:cNvPicPr>
      </xdr:nvPicPr>
      <xdr:blipFill>
        <a:blip xmlns:r="http://schemas.openxmlformats.org/officeDocument/2006/relationships" r:embed="rId2"/>
        <a:stretch>
          <a:fillRect/>
        </a:stretch>
      </xdr:blipFill>
      <xdr:spPr>
        <a:xfrm>
          <a:off x="0" y="0"/>
          <a:ext cx="4546023" cy="1516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1016967</xdr:colOff>
      <xdr:row>5</xdr:row>
      <xdr:rowOff>379268</xdr:rowOff>
    </xdr:from>
    <xdr:to>
      <xdr:col>10</xdr:col>
      <xdr:colOff>546101</xdr:colOff>
      <xdr:row>5</xdr:row>
      <xdr:rowOff>2667000</xdr:rowOff>
    </xdr:to>
    <xdr:sp macro="" textlink="">
      <xdr:nvSpPr>
        <xdr:cNvPr id="10" name="Forme libre : forme 9">
          <a:extLst>
            <a:ext uri="{FF2B5EF4-FFF2-40B4-BE49-F238E27FC236}">
              <a16:creationId xmlns:a16="http://schemas.microsoft.com/office/drawing/2014/main" id="{22E58853-BB47-4FF1-A833-04DE36989A2E}"/>
            </a:ext>
          </a:extLst>
        </xdr:cNvPr>
        <xdr:cNvSpPr/>
      </xdr:nvSpPr>
      <xdr:spPr>
        <a:xfrm>
          <a:off x="8348331" y="2688359"/>
          <a:ext cx="3939497" cy="2287732"/>
        </a:xfrm>
        <a:custGeom>
          <a:avLst/>
          <a:gdLst>
            <a:gd name="connsiteX0" fmla="*/ 19911 w 3412091"/>
            <a:gd name="connsiteY0" fmla="*/ 0 h 2107141"/>
            <a:gd name="connsiteX1" fmla="*/ 2726512 w 3412091"/>
            <a:gd name="connsiteY1" fmla="*/ 0 h 2107141"/>
            <a:gd name="connsiteX2" fmla="*/ 3412091 w 3412091"/>
            <a:gd name="connsiteY2" fmla="*/ 1053571 h 2107141"/>
            <a:gd name="connsiteX3" fmla="*/ 2726512 w 3412091"/>
            <a:gd name="connsiteY3" fmla="*/ 2107141 h 2107141"/>
            <a:gd name="connsiteX4" fmla="*/ 0 w 3412091"/>
            <a:gd name="connsiteY4" fmla="*/ 2107141 h 2107141"/>
            <a:gd name="connsiteX5" fmla="*/ 768309 w 3412091"/>
            <a:gd name="connsiteY5" fmla="*/ 1039739 h 21071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412091" h="2107141">
              <a:moveTo>
                <a:pt x="19911" y="0"/>
              </a:moveTo>
              <a:lnTo>
                <a:pt x="2726512" y="0"/>
              </a:lnTo>
              <a:lnTo>
                <a:pt x="3412091" y="1053571"/>
              </a:lnTo>
              <a:lnTo>
                <a:pt x="2726512" y="2107141"/>
              </a:lnTo>
              <a:lnTo>
                <a:pt x="0" y="2107141"/>
              </a:lnTo>
              <a:lnTo>
                <a:pt x="768309" y="1039739"/>
              </a:lnTo>
              <a:close/>
            </a:path>
          </a:pathLst>
        </a:cu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clientData/>
  </xdr:twoCellAnchor>
  <xdr:twoCellAnchor>
    <xdr:from>
      <xdr:col>5</xdr:col>
      <xdr:colOff>167019</xdr:colOff>
      <xdr:row>5</xdr:row>
      <xdr:rowOff>382733</xdr:rowOff>
    </xdr:from>
    <xdr:to>
      <xdr:col>7</xdr:col>
      <xdr:colOff>1171285</xdr:colOff>
      <xdr:row>5</xdr:row>
      <xdr:rowOff>2678545</xdr:rowOff>
    </xdr:to>
    <xdr:sp macro="" textlink="">
      <xdr:nvSpPr>
        <xdr:cNvPr id="11" name="Forme libre : forme 10">
          <a:extLst>
            <a:ext uri="{FF2B5EF4-FFF2-40B4-BE49-F238E27FC236}">
              <a16:creationId xmlns:a16="http://schemas.microsoft.com/office/drawing/2014/main" id="{9344B45B-CE94-488F-A5FB-DD91F0F68B45}"/>
            </a:ext>
          </a:extLst>
        </xdr:cNvPr>
        <xdr:cNvSpPr/>
      </xdr:nvSpPr>
      <xdr:spPr>
        <a:xfrm>
          <a:off x="4808292" y="2691824"/>
          <a:ext cx="3694357" cy="2295812"/>
        </a:xfrm>
        <a:custGeom>
          <a:avLst/>
          <a:gdLst>
            <a:gd name="connsiteX0" fmla="*/ 19911 w 3412091"/>
            <a:gd name="connsiteY0" fmla="*/ 0 h 2107141"/>
            <a:gd name="connsiteX1" fmla="*/ 2726512 w 3412091"/>
            <a:gd name="connsiteY1" fmla="*/ 0 h 2107141"/>
            <a:gd name="connsiteX2" fmla="*/ 3412091 w 3412091"/>
            <a:gd name="connsiteY2" fmla="*/ 1053571 h 2107141"/>
            <a:gd name="connsiteX3" fmla="*/ 2726512 w 3412091"/>
            <a:gd name="connsiteY3" fmla="*/ 2107141 h 2107141"/>
            <a:gd name="connsiteX4" fmla="*/ 0 w 3412091"/>
            <a:gd name="connsiteY4" fmla="*/ 2107141 h 2107141"/>
            <a:gd name="connsiteX5" fmla="*/ 768309 w 3412091"/>
            <a:gd name="connsiteY5" fmla="*/ 1039739 h 21071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412091" h="2107141">
              <a:moveTo>
                <a:pt x="19911" y="0"/>
              </a:moveTo>
              <a:lnTo>
                <a:pt x="2726512" y="0"/>
              </a:lnTo>
              <a:lnTo>
                <a:pt x="3412091" y="1053571"/>
              </a:lnTo>
              <a:lnTo>
                <a:pt x="2726512" y="2107141"/>
              </a:lnTo>
              <a:lnTo>
                <a:pt x="0" y="2107141"/>
              </a:lnTo>
              <a:lnTo>
                <a:pt x="768309" y="1039739"/>
              </a:lnTo>
              <a:close/>
            </a:path>
          </a:pathLst>
        </a:cu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clientData/>
  </xdr:twoCellAnchor>
  <xdr:twoCellAnchor>
    <xdr:from>
      <xdr:col>2</xdr:col>
      <xdr:colOff>138926</xdr:colOff>
      <xdr:row>5</xdr:row>
      <xdr:rowOff>407139</xdr:rowOff>
    </xdr:from>
    <xdr:to>
      <xdr:col>5</xdr:col>
      <xdr:colOff>378691</xdr:colOff>
      <xdr:row>5</xdr:row>
      <xdr:rowOff>2740891</xdr:rowOff>
    </xdr:to>
    <xdr:sp macro="" textlink="">
      <xdr:nvSpPr>
        <xdr:cNvPr id="8" name="Flèche : pentagone 7">
          <a:extLst>
            <a:ext uri="{FF2B5EF4-FFF2-40B4-BE49-F238E27FC236}">
              <a16:creationId xmlns:a16="http://schemas.microsoft.com/office/drawing/2014/main" id="{BFEB416A-A02C-4CE2-9247-DF7DC99E6CA8}"/>
            </a:ext>
          </a:extLst>
        </xdr:cNvPr>
        <xdr:cNvSpPr/>
      </xdr:nvSpPr>
      <xdr:spPr>
        <a:xfrm>
          <a:off x="1122599" y="4314121"/>
          <a:ext cx="3814237" cy="2333752"/>
        </a:xfrm>
        <a:prstGeom prst="homePlate">
          <a:avLst>
            <a:gd name="adj" fmla="val 32536"/>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clientData/>
  </xdr:twoCellAnchor>
  <xdr:twoCellAnchor>
    <xdr:from>
      <xdr:col>1</xdr:col>
      <xdr:colOff>394855</xdr:colOff>
      <xdr:row>5</xdr:row>
      <xdr:rowOff>375300</xdr:rowOff>
    </xdr:from>
    <xdr:to>
      <xdr:col>5</xdr:col>
      <xdr:colOff>152318</xdr:colOff>
      <xdr:row>5</xdr:row>
      <xdr:rowOff>624341</xdr:rowOff>
    </xdr:to>
    <xdr:sp macro="" textlink="">
      <xdr:nvSpPr>
        <xdr:cNvPr id="12" name="Flèche : pentagone 11">
          <a:extLst>
            <a:ext uri="{FF2B5EF4-FFF2-40B4-BE49-F238E27FC236}">
              <a16:creationId xmlns:a16="http://schemas.microsoft.com/office/drawing/2014/main" id="{B1CB49A5-88E7-48B8-BEE7-CBD8A7C391CE}"/>
            </a:ext>
          </a:extLst>
        </xdr:cNvPr>
        <xdr:cNvSpPr/>
      </xdr:nvSpPr>
      <xdr:spPr>
        <a:xfrm>
          <a:off x="663796" y="3923829"/>
          <a:ext cx="4135228" cy="249041"/>
        </a:xfrm>
        <a:prstGeom prst="homePlat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800" b="1">
              <a:solidFill>
                <a:schemeClr val="tx2"/>
              </a:solidFill>
            </a:rPr>
            <a:t>PRÉPARATION </a:t>
          </a:r>
        </a:p>
      </xdr:txBody>
    </xdr:sp>
    <xdr:clientData/>
  </xdr:twoCellAnchor>
  <xdr:twoCellAnchor>
    <xdr:from>
      <xdr:col>2</xdr:col>
      <xdr:colOff>127000</xdr:colOff>
      <xdr:row>5</xdr:row>
      <xdr:rowOff>843641</xdr:rowOff>
    </xdr:from>
    <xdr:to>
      <xdr:col>4</xdr:col>
      <xdr:colOff>1607126</xdr:colOff>
      <xdr:row>5</xdr:row>
      <xdr:rowOff>1460494</xdr:rowOff>
    </xdr:to>
    <xdr:grpSp>
      <xdr:nvGrpSpPr>
        <xdr:cNvPr id="49" name="Groupe 48">
          <a:hlinkClick xmlns:r="http://schemas.openxmlformats.org/officeDocument/2006/relationships" r:id="rId1" tooltip="permet à l'utilisateur de cibler les informations dont il aura besoin afin de procéder à la saisie, après l'ouverture de la plateforme. "/>
          <a:extLst>
            <a:ext uri="{FF2B5EF4-FFF2-40B4-BE49-F238E27FC236}">
              <a16:creationId xmlns:a16="http://schemas.microsoft.com/office/drawing/2014/main" id="{485652EC-E7A3-4AA6-9333-64F10E23470D}"/>
            </a:ext>
          </a:extLst>
        </xdr:cNvPr>
        <xdr:cNvGrpSpPr/>
      </xdr:nvGrpSpPr>
      <xdr:grpSpPr>
        <a:xfrm>
          <a:off x="1059656" y="5794657"/>
          <a:ext cx="2948564" cy="616853"/>
          <a:chOff x="1521858" y="3243936"/>
          <a:chExt cx="3159738" cy="571518"/>
        </a:xfrm>
      </xdr:grpSpPr>
      <xdr:sp macro="" textlink="">
        <xdr:nvSpPr>
          <xdr:cNvPr id="9" name="Rectangle 8">
            <a:hlinkClick xmlns:r="http://schemas.openxmlformats.org/officeDocument/2006/relationships" r:id="rId2" tooltip="Permet aux acteurs de préparer les données qui devront êtres saisies dans le tableau de bord"/>
            <a:extLst>
              <a:ext uri="{FF2B5EF4-FFF2-40B4-BE49-F238E27FC236}">
                <a16:creationId xmlns:a16="http://schemas.microsoft.com/office/drawing/2014/main" id="{E072259B-3B27-4709-A53E-044FCBB3327B}"/>
              </a:ext>
            </a:extLst>
          </xdr:cNvPr>
          <xdr:cNvSpPr/>
        </xdr:nvSpPr>
        <xdr:spPr>
          <a:xfrm>
            <a:off x="1683025" y="3371369"/>
            <a:ext cx="2998571" cy="444085"/>
          </a:xfrm>
          <a:prstGeom prst="rect">
            <a:avLst/>
          </a:prstGeom>
          <a:solidFill>
            <a:srgbClr val="FF0000"/>
          </a:solidFill>
          <a:ln w="28575">
            <a:solidFill>
              <a:schemeClr val="bg2"/>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600" b="1"/>
              <a:t>Grille de préparation à la collecte</a:t>
            </a:r>
          </a:p>
        </xdr:txBody>
      </xdr:sp>
      <xdr:grpSp>
        <xdr:nvGrpSpPr>
          <xdr:cNvPr id="16" name="Groupe 15">
            <a:extLst>
              <a:ext uri="{FF2B5EF4-FFF2-40B4-BE49-F238E27FC236}">
                <a16:creationId xmlns:a16="http://schemas.microsoft.com/office/drawing/2014/main" id="{2CA2475C-4B74-4678-9144-23E5F6B35F92}"/>
              </a:ext>
            </a:extLst>
          </xdr:cNvPr>
          <xdr:cNvGrpSpPr/>
        </xdr:nvGrpSpPr>
        <xdr:grpSpPr>
          <a:xfrm>
            <a:off x="1521858" y="3243936"/>
            <a:ext cx="251671" cy="251671"/>
            <a:chOff x="563758" y="2178682"/>
            <a:chExt cx="251671" cy="251671"/>
          </a:xfrm>
        </xdr:grpSpPr>
        <xdr:sp macro="" textlink="">
          <xdr:nvSpPr>
            <xdr:cNvPr id="37" name="Ellipse 36">
              <a:extLst>
                <a:ext uri="{FF2B5EF4-FFF2-40B4-BE49-F238E27FC236}">
                  <a16:creationId xmlns:a16="http://schemas.microsoft.com/office/drawing/2014/main" id="{AB01899E-20F9-43F2-9F48-EBBCD1154820}"/>
                </a:ext>
              </a:extLst>
            </xdr:cNvPr>
            <xdr:cNvSpPr/>
          </xdr:nvSpPr>
          <xdr:spPr>
            <a:xfrm>
              <a:off x="579438" y="2199690"/>
              <a:ext cx="233362" cy="225141"/>
            </a:xfrm>
            <a:prstGeom prst="ellips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38" name="Picture 2" descr="Image associÃ©e">
              <a:extLst>
                <a:ext uri="{FF2B5EF4-FFF2-40B4-BE49-F238E27FC236}">
                  <a16:creationId xmlns:a16="http://schemas.microsoft.com/office/drawing/2014/main" id="{4048AA02-7E32-4515-B20E-EE8CFB749997}"/>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63758" y="2178682"/>
              <a:ext cx="251671" cy="251671"/>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1</xdr:col>
      <xdr:colOff>3474090</xdr:colOff>
      <xdr:row>5</xdr:row>
      <xdr:rowOff>391189</xdr:rowOff>
    </xdr:from>
    <xdr:to>
      <xdr:col>1</xdr:col>
      <xdr:colOff>3725761</xdr:colOff>
      <xdr:row>5</xdr:row>
      <xdr:rowOff>642860</xdr:rowOff>
    </xdr:to>
    <xdr:grpSp>
      <xdr:nvGrpSpPr>
        <xdr:cNvPr id="17" name="Groupe 16">
          <a:extLst>
            <a:ext uri="{FF2B5EF4-FFF2-40B4-BE49-F238E27FC236}">
              <a16:creationId xmlns:a16="http://schemas.microsoft.com/office/drawing/2014/main" id="{CF48E777-FEDC-4965-917C-198E7B19DFCA}"/>
            </a:ext>
          </a:extLst>
        </xdr:cNvPr>
        <xdr:cNvGrpSpPr/>
      </xdr:nvGrpSpPr>
      <xdr:grpSpPr>
        <a:xfrm>
          <a:off x="930915" y="5342205"/>
          <a:ext cx="4021" cy="251671"/>
          <a:chOff x="570283" y="2173160"/>
          <a:chExt cx="251671" cy="251671"/>
        </a:xfrm>
      </xdr:grpSpPr>
      <xdr:sp macro="" textlink="">
        <xdr:nvSpPr>
          <xdr:cNvPr id="35" name="Ellipse 34">
            <a:extLst>
              <a:ext uri="{FF2B5EF4-FFF2-40B4-BE49-F238E27FC236}">
                <a16:creationId xmlns:a16="http://schemas.microsoft.com/office/drawing/2014/main" id="{96B589E0-F7E8-4BCA-A663-9909DD2D7638}"/>
              </a:ext>
            </a:extLst>
          </xdr:cNvPr>
          <xdr:cNvSpPr/>
        </xdr:nvSpPr>
        <xdr:spPr>
          <a:xfrm>
            <a:off x="579438" y="2199690"/>
            <a:ext cx="233362" cy="225141"/>
          </a:xfrm>
          <a:prstGeom prst="ellips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36" name="Picture 2" descr="Image associÃ©e">
            <a:extLst>
              <a:ext uri="{FF2B5EF4-FFF2-40B4-BE49-F238E27FC236}">
                <a16:creationId xmlns:a16="http://schemas.microsoft.com/office/drawing/2014/main" id="{799A6509-2F8F-40D4-9A5D-6E6AE443312E}"/>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70283" y="2173160"/>
            <a:ext cx="251671" cy="251671"/>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826723</xdr:colOff>
      <xdr:row>5</xdr:row>
      <xdr:rowOff>1207415</xdr:rowOff>
    </xdr:from>
    <xdr:to>
      <xdr:col>9</xdr:col>
      <xdr:colOff>898072</xdr:colOff>
      <xdr:row>5</xdr:row>
      <xdr:rowOff>1661199</xdr:rowOff>
    </xdr:to>
    <xdr:grpSp>
      <xdr:nvGrpSpPr>
        <xdr:cNvPr id="41" name="Groupe 40">
          <a:hlinkClick xmlns:r="http://schemas.openxmlformats.org/officeDocument/2006/relationships" r:id="rId1" tooltip="Sous forme de pas-à-pas à destination des gestionnaire OG, ESMS ou ARS/CD, permet de faciliter la navigation sur la plateforme"/>
          <a:extLst>
            <a:ext uri="{FF2B5EF4-FFF2-40B4-BE49-F238E27FC236}">
              <a16:creationId xmlns:a16="http://schemas.microsoft.com/office/drawing/2014/main" id="{F33392A1-7E08-4F57-8675-EABA8A682C53}"/>
            </a:ext>
          </a:extLst>
        </xdr:cNvPr>
        <xdr:cNvGrpSpPr/>
      </xdr:nvGrpSpPr>
      <xdr:grpSpPr>
        <a:xfrm>
          <a:off x="5251879" y="6158431"/>
          <a:ext cx="5508537" cy="453784"/>
          <a:chOff x="5480366" y="3511558"/>
          <a:chExt cx="5750063" cy="453784"/>
        </a:xfrm>
      </xdr:grpSpPr>
      <xdr:cxnSp macro="">
        <xdr:nvCxnSpPr>
          <xdr:cNvPr id="54" name="Connecteur droit avec flèche 53">
            <a:extLst>
              <a:ext uri="{FF2B5EF4-FFF2-40B4-BE49-F238E27FC236}">
                <a16:creationId xmlns:a16="http://schemas.microsoft.com/office/drawing/2014/main" id="{2FF6C20D-834A-4FB9-81B0-851060AA48B8}"/>
              </a:ext>
            </a:extLst>
          </xdr:cNvPr>
          <xdr:cNvCxnSpPr>
            <a:cxnSpLocks/>
          </xdr:cNvCxnSpPr>
        </xdr:nvCxnSpPr>
        <xdr:spPr>
          <a:xfrm>
            <a:off x="5841639" y="3812177"/>
            <a:ext cx="5388790" cy="6894"/>
          </a:xfrm>
          <a:prstGeom prst="straightConnector1">
            <a:avLst/>
          </a:prstGeom>
          <a:ln w="38100">
            <a:solidFill>
              <a:srgbClr val="C00000"/>
            </a:solidFill>
            <a:headEnd type="triangle"/>
            <a:tailEnd type="triangle"/>
          </a:ln>
          <a:effectLst>
            <a:outerShdw blurRad="50800" dist="38100" dir="5400000" algn="t"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grpSp>
        <xdr:nvGrpSpPr>
          <xdr:cNvPr id="3" name="Groupe 2">
            <a:hlinkClick xmlns:r="http://schemas.openxmlformats.org/officeDocument/2006/relationships" r:id="rId1" tooltip="Sous forme de pas-à-pas à destination des gestionnaire OG, ESMS ou ARS/CD, permet de faciliter la navigation sur la plateforme"/>
            <a:extLst>
              <a:ext uri="{FF2B5EF4-FFF2-40B4-BE49-F238E27FC236}">
                <a16:creationId xmlns:a16="http://schemas.microsoft.com/office/drawing/2014/main" id="{8C652630-55F8-45C2-8A6D-D32B266BE0C7}"/>
              </a:ext>
            </a:extLst>
          </xdr:cNvPr>
          <xdr:cNvGrpSpPr/>
        </xdr:nvGrpSpPr>
        <xdr:grpSpPr>
          <a:xfrm>
            <a:off x="5480366" y="3511558"/>
            <a:ext cx="2266578" cy="453784"/>
            <a:chOff x="5473429" y="3515827"/>
            <a:chExt cx="2261776" cy="453784"/>
          </a:xfrm>
        </xdr:grpSpPr>
        <xdr:sp macro="" textlink="">
          <xdr:nvSpPr>
            <xdr:cNvPr id="31" name="Rectangle 30">
              <a:hlinkClick xmlns:r="http://schemas.openxmlformats.org/officeDocument/2006/relationships" r:id="rId2" tooltip="Sous forme de pas-à-pas à destination des gestionnaire OG, ESMS ou ARS/CD, permet de faciliter la navigation sur la plateforme"/>
              <a:extLst>
                <a:ext uri="{FF2B5EF4-FFF2-40B4-BE49-F238E27FC236}">
                  <a16:creationId xmlns:a16="http://schemas.microsoft.com/office/drawing/2014/main" id="{6BBA0453-D4D6-4B8C-A10F-0D7FD6220F92}"/>
                </a:ext>
              </a:extLst>
            </xdr:cNvPr>
            <xdr:cNvSpPr/>
          </xdr:nvSpPr>
          <xdr:spPr>
            <a:xfrm>
              <a:off x="5654007" y="3604769"/>
              <a:ext cx="2081198" cy="364842"/>
            </a:xfrm>
            <a:prstGeom prst="rect">
              <a:avLst/>
            </a:prstGeom>
            <a:solidFill>
              <a:srgbClr val="C00000"/>
            </a:solidFill>
            <a:ln>
              <a:solidFill>
                <a:schemeClr val="bg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600" b="1"/>
                <a:t>Notices utilisateurs</a:t>
              </a:r>
            </a:p>
          </xdr:txBody>
        </xdr:sp>
        <xdr:grpSp>
          <xdr:nvGrpSpPr>
            <xdr:cNvPr id="32" name="Groupe 31">
              <a:extLst>
                <a:ext uri="{FF2B5EF4-FFF2-40B4-BE49-F238E27FC236}">
                  <a16:creationId xmlns:a16="http://schemas.microsoft.com/office/drawing/2014/main" id="{75588EDF-8453-4FFD-AA5F-BA813B46D99B}"/>
                </a:ext>
              </a:extLst>
            </xdr:cNvPr>
            <xdr:cNvGrpSpPr/>
          </xdr:nvGrpSpPr>
          <xdr:grpSpPr>
            <a:xfrm>
              <a:off x="5473429" y="3515827"/>
              <a:ext cx="293865" cy="301643"/>
              <a:chOff x="570283" y="2173160"/>
              <a:chExt cx="251671" cy="251671"/>
            </a:xfrm>
          </xdr:grpSpPr>
          <xdr:sp macro="" textlink="">
            <xdr:nvSpPr>
              <xdr:cNvPr id="33" name="Ellipse 32">
                <a:extLst>
                  <a:ext uri="{FF2B5EF4-FFF2-40B4-BE49-F238E27FC236}">
                    <a16:creationId xmlns:a16="http://schemas.microsoft.com/office/drawing/2014/main" id="{D93AFC6D-F72E-4258-8B2B-A95CEC68244A}"/>
                  </a:ext>
                </a:extLst>
              </xdr:cNvPr>
              <xdr:cNvSpPr/>
            </xdr:nvSpPr>
            <xdr:spPr>
              <a:xfrm>
                <a:off x="579438" y="2199690"/>
                <a:ext cx="233362" cy="225141"/>
              </a:xfrm>
              <a:prstGeom prst="ellips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34" name="Picture 2" descr="Image associÃ©e">
                <a:extLst>
                  <a:ext uri="{FF2B5EF4-FFF2-40B4-BE49-F238E27FC236}">
                    <a16:creationId xmlns:a16="http://schemas.microsoft.com/office/drawing/2014/main" id="{0E904968-845C-43E3-B192-EFC0EE71053C}"/>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70283" y="2173160"/>
                <a:ext cx="251671" cy="251671"/>
              </a:xfrm>
              <a:prstGeom prst="rect">
                <a:avLst/>
              </a:prstGeom>
              <a:noFill/>
              <a:extLst>
                <a:ext uri="{909E8E84-426E-40DD-AFC4-6F175D3DCCD1}">
                  <a14:hiddenFill xmlns:a14="http://schemas.microsoft.com/office/drawing/2010/main">
                    <a:solidFill>
                      <a:srgbClr val="FFFFFF"/>
                    </a:solidFill>
                  </a14:hiddenFill>
                </a:ext>
              </a:extLst>
            </xdr:spPr>
          </xdr:pic>
        </xdr:grpSp>
      </xdr:grpSp>
    </xdr:grpSp>
    <xdr:clientData/>
  </xdr:twoCellAnchor>
  <xdr:twoCellAnchor>
    <xdr:from>
      <xdr:col>2</xdr:col>
      <xdr:colOff>363468</xdr:colOff>
      <xdr:row>5</xdr:row>
      <xdr:rowOff>1581769</xdr:rowOff>
    </xdr:from>
    <xdr:to>
      <xdr:col>9</xdr:col>
      <xdr:colOff>958273</xdr:colOff>
      <xdr:row>5</xdr:row>
      <xdr:rowOff>2084294</xdr:rowOff>
    </xdr:to>
    <xdr:grpSp>
      <xdr:nvGrpSpPr>
        <xdr:cNvPr id="5" name="Groupe 4">
          <a:hlinkClick xmlns:r="http://schemas.openxmlformats.org/officeDocument/2006/relationships" r:id="rId1" tooltip="Détaille les modalités de calcul des indicateurs, où trouver les données sources et donne des pistes d'interprétation des indicateurs"/>
          <a:extLst>
            <a:ext uri="{FF2B5EF4-FFF2-40B4-BE49-F238E27FC236}">
              <a16:creationId xmlns:a16="http://schemas.microsoft.com/office/drawing/2014/main" id="{380618FE-5D29-4011-9B4B-DAFCC2481552}"/>
            </a:ext>
          </a:extLst>
        </xdr:cNvPr>
        <xdr:cNvGrpSpPr/>
      </xdr:nvGrpSpPr>
      <xdr:grpSpPr>
        <a:xfrm>
          <a:off x="1296124" y="6532785"/>
          <a:ext cx="9524493" cy="502525"/>
          <a:chOff x="1364527" y="3890181"/>
          <a:chExt cx="9918099" cy="502525"/>
        </a:xfrm>
      </xdr:grpSpPr>
      <xdr:cxnSp macro="">
        <xdr:nvCxnSpPr>
          <xdr:cNvPr id="25" name="Connecteur droit avec flèche 24">
            <a:extLst>
              <a:ext uri="{FF2B5EF4-FFF2-40B4-BE49-F238E27FC236}">
                <a16:creationId xmlns:a16="http://schemas.microsoft.com/office/drawing/2014/main" id="{5C71569B-C51A-48B0-B09E-DF4EE417128F}"/>
              </a:ext>
            </a:extLst>
          </xdr:cNvPr>
          <xdr:cNvCxnSpPr>
            <a:cxnSpLocks/>
          </xdr:cNvCxnSpPr>
        </xdr:nvCxnSpPr>
        <xdr:spPr>
          <a:xfrm>
            <a:off x="2447726" y="4215093"/>
            <a:ext cx="8834900" cy="0"/>
          </a:xfrm>
          <a:prstGeom prst="straightConnector1">
            <a:avLst/>
          </a:prstGeom>
          <a:ln w="38100">
            <a:solidFill>
              <a:srgbClr val="C00000"/>
            </a:solidFill>
            <a:headEnd type="triangle"/>
            <a:tailEnd type="triangle"/>
          </a:ln>
          <a:effectLst>
            <a:outerShdw blurRad="50800" dist="38100" dir="5400000" algn="t"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sp macro="" textlink="">
        <xdr:nvSpPr>
          <xdr:cNvPr id="26" name="Rectangle 25">
            <a:hlinkClick xmlns:r="http://schemas.openxmlformats.org/officeDocument/2006/relationships" r:id="rId2" tooltip="Détaille les modalités de calcul des indicateurs, où trouver les données sources et donne des pistes d'interprétation des indicateurs"/>
            <a:extLst>
              <a:ext uri="{FF2B5EF4-FFF2-40B4-BE49-F238E27FC236}">
                <a16:creationId xmlns:a16="http://schemas.microsoft.com/office/drawing/2014/main" id="{624BE170-7AA9-4CB6-9A71-FD403DEBA9E8}"/>
              </a:ext>
            </a:extLst>
          </xdr:cNvPr>
          <xdr:cNvSpPr/>
        </xdr:nvSpPr>
        <xdr:spPr>
          <a:xfrm>
            <a:off x="1497408" y="4040135"/>
            <a:ext cx="3445943" cy="352571"/>
          </a:xfrm>
          <a:prstGeom prst="rect">
            <a:avLst/>
          </a:prstGeom>
          <a:solidFill>
            <a:srgbClr val="C00000"/>
          </a:solidFill>
          <a:ln>
            <a:solidFill>
              <a:schemeClr val="bg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600" b="1"/>
              <a:t>Guide des indicateurs</a:t>
            </a:r>
          </a:p>
        </xdr:txBody>
      </xdr:sp>
      <xdr:grpSp>
        <xdr:nvGrpSpPr>
          <xdr:cNvPr id="27" name="Groupe 26">
            <a:extLst>
              <a:ext uri="{FF2B5EF4-FFF2-40B4-BE49-F238E27FC236}">
                <a16:creationId xmlns:a16="http://schemas.microsoft.com/office/drawing/2014/main" id="{00610EE2-0719-4B15-B1D1-862C4888001F}"/>
              </a:ext>
            </a:extLst>
          </xdr:cNvPr>
          <xdr:cNvGrpSpPr/>
        </xdr:nvGrpSpPr>
        <xdr:grpSpPr>
          <a:xfrm>
            <a:off x="1364527" y="3890181"/>
            <a:ext cx="280701" cy="288866"/>
            <a:chOff x="570283" y="2173160"/>
            <a:chExt cx="251671" cy="251671"/>
          </a:xfrm>
        </xdr:grpSpPr>
        <xdr:sp macro="" textlink="">
          <xdr:nvSpPr>
            <xdr:cNvPr id="28" name="Ellipse 27">
              <a:extLst>
                <a:ext uri="{FF2B5EF4-FFF2-40B4-BE49-F238E27FC236}">
                  <a16:creationId xmlns:a16="http://schemas.microsoft.com/office/drawing/2014/main" id="{015C1B14-F53D-4B7F-9FB7-B578F97891E2}"/>
                </a:ext>
              </a:extLst>
            </xdr:cNvPr>
            <xdr:cNvSpPr/>
          </xdr:nvSpPr>
          <xdr:spPr>
            <a:xfrm>
              <a:off x="579438" y="2199690"/>
              <a:ext cx="233362" cy="225141"/>
            </a:xfrm>
            <a:prstGeom prst="ellips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29" name="Picture 2" descr="Image associÃ©e">
              <a:extLst>
                <a:ext uri="{FF2B5EF4-FFF2-40B4-BE49-F238E27FC236}">
                  <a16:creationId xmlns:a16="http://schemas.microsoft.com/office/drawing/2014/main" id="{0D06B25C-6D6D-4E8A-AA25-DF785D1C18E0}"/>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70283" y="2173160"/>
              <a:ext cx="251671" cy="251671"/>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2</xdr:col>
      <xdr:colOff>366231</xdr:colOff>
      <xdr:row>5</xdr:row>
      <xdr:rowOff>2151950</xdr:rowOff>
    </xdr:from>
    <xdr:to>
      <xdr:col>9</xdr:col>
      <xdr:colOff>1006662</xdr:colOff>
      <xdr:row>5</xdr:row>
      <xdr:rowOff>2554942</xdr:rowOff>
    </xdr:to>
    <xdr:grpSp>
      <xdr:nvGrpSpPr>
        <xdr:cNvPr id="4" name="Groupe 3">
          <a:hlinkClick xmlns:r="http://schemas.openxmlformats.org/officeDocument/2006/relationships" r:id="rId1" tooltip="https://campus.anap.fr/ :  des modules d'elearning sont prévus pour accompagner chacune des étapes de la campagne"/>
          <a:extLst>
            <a:ext uri="{FF2B5EF4-FFF2-40B4-BE49-F238E27FC236}">
              <a16:creationId xmlns:a16="http://schemas.microsoft.com/office/drawing/2014/main" id="{4287DF31-798A-45E7-B6B3-53A5030E66FF}"/>
            </a:ext>
          </a:extLst>
        </xdr:cNvPr>
        <xdr:cNvGrpSpPr/>
      </xdr:nvGrpSpPr>
      <xdr:grpSpPr>
        <a:xfrm>
          <a:off x="1298887" y="7102966"/>
          <a:ext cx="9570119" cy="402992"/>
          <a:chOff x="1367290" y="4460362"/>
          <a:chExt cx="9963725" cy="402992"/>
        </a:xfrm>
      </xdr:grpSpPr>
      <xdr:cxnSp macro="">
        <xdr:nvCxnSpPr>
          <xdr:cNvPr id="13" name="Connecteur droit avec flèche 12">
            <a:extLst>
              <a:ext uri="{FF2B5EF4-FFF2-40B4-BE49-F238E27FC236}">
                <a16:creationId xmlns:a16="http://schemas.microsoft.com/office/drawing/2014/main" id="{0E62F530-495C-4E45-9959-1518E9B237C7}"/>
              </a:ext>
            </a:extLst>
          </xdr:cNvPr>
          <xdr:cNvCxnSpPr>
            <a:cxnSpLocks/>
          </xdr:cNvCxnSpPr>
        </xdr:nvCxnSpPr>
        <xdr:spPr>
          <a:xfrm flipV="1">
            <a:off x="2386106" y="4690232"/>
            <a:ext cx="8944909" cy="20965"/>
          </a:xfrm>
          <a:prstGeom prst="straightConnector1">
            <a:avLst/>
          </a:prstGeom>
          <a:ln w="38100">
            <a:solidFill>
              <a:srgbClr val="C00000"/>
            </a:solidFill>
            <a:headEnd type="triangle"/>
            <a:tailEnd type="triangle"/>
          </a:ln>
          <a:effectLst>
            <a:outerShdw blurRad="50800" dist="38100" dir="5400000" algn="t"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sp macro="" textlink="">
        <xdr:nvSpPr>
          <xdr:cNvPr id="14" name="Rectangle 13">
            <a:hlinkClick xmlns:r="http://schemas.openxmlformats.org/officeDocument/2006/relationships" r:id="rId2" tooltip="https://campus.anap.fr/ :  des modules d'elearning sont prévus pour accompagner chacune des étapes de la campagne"/>
            <a:extLst>
              <a:ext uri="{FF2B5EF4-FFF2-40B4-BE49-F238E27FC236}">
                <a16:creationId xmlns:a16="http://schemas.microsoft.com/office/drawing/2014/main" id="{435F5FE0-919F-4AF1-B51D-99E4BB0B2543}"/>
              </a:ext>
            </a:extLst>
          </xdr:cNvPr>
          <xdr:cNvSpPr/>
        </xdr:nvSpPr>
        <xdr:spPr>
          <a:xfrm>
            <a:off x="1493587" y="4562401"/>
            <a:ext cx="3466884" cy="300953"/>
          </a:xfrm>
          <a:prstGeom prst="rect">
            <a:avLst/>
          </a:prstGeom>
          <a:solidFill>
            <a:srgbClr val="C00000"/>
          </a:solidFill>
          <a:ln>
            <a:solidFill>
              <a:schemeClr val="bg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600" b="1"/>
              <a:t>Modules de e-learning</a:t>
            </a:r>
          </a:p>
        </xdr:txBody>
      </xdr:sp>
      <xdr:grpSp>
        <xdr:nvGrpSpPr>
          <xdr:cNvPr id="20" name="Groupe 19">
            <a:extLst>
              <a:ext uri="{FF2B5EF4-FFF2-40B4-BE49-F238E27FC236}">
                <a16:creationId xmlns:a16="http://schemas.microsoft.com/office/drawing/2014/main" id="{DFC922AB-777B-4975-AC40-685C60ABA8E9}"/>
              </a:ext>
            </a:extLst>
          </xdr:cNvPr>
          <xdr:cNvGrpSpPr/>
        </xdr:nvGrpSpPr>
        <xdr:grpSpPr>
          <a:xfrm>
            <a:off x="1367290" y="4460362"/>
            <a:ext cx="272417" cy="262798"/>
            <a:chOff x="570283" y="2173160"/>
            <a:chExt cx="251671" cy="251671"/>
          </a:xfrm>
        </xdr:grpSpPr>
        <xdr:sp macro="" textlink="">
          <xdr:nvSpPr>
            <xdr:cNvPr id="23" name="Ellipse 22">
              <a:extLst>
                <a:ext uri="{FF2B5EF4-FFF2-40B4-BE49-F238E27FC236}">
                  <a16:creationId xmlns:a16="http://schemas.microsoft.com/office/drawing/2014/main" id="{30EE65E1-2FBF-4B64-8314-93D71F88E5A3}"/>
                </a:ext>
              </a:extLst>
            </xdr:cNvPr>
            <xdr:cNvSpPr/>
          </xdr:nvSpPr>
          <xdr:spPr>
            <a:xfrm>
              <a:off x="579438" y="2199690"/>
              <a:ext cx="233362" cy="225141"/>
            </a:xfrm>
            <a:prstGeom prst="ellips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24" name="Picture 2" descr="Image associÃ©e">
              <a:extLst>
                <a:ext uri="{FF2B5EF4-FFF2-40B4-BE49-F238E27FC236}">
                  <a16:creationId xmlns:a16="http://schemas.microsoft.com/office/drawing/2014/main" id="{F9DAA401-91F9-492D-A681-8336C3344F24}"/>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70283" y="2173160"/>
              <a:ext cx="251671" cy="251671"/>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4</xdr:col>
      <xdr:colOff>1273495</xdr:colOff>
      <xdr:row>5</xdr:row>
      <xdr:rowOff>328832</xdr:rowOff>
    </xdr:from>
    <xdr:to>
      <xdr:col>7</xdr:col>
      <xdr:colOff>1432077</xdr:colOff>
      <xdr:row>5</xdr:row>
      <xdr:rowOff>576356</xdr:rowOff>
    </xdr:to>
    <xdr:sp macro="" textlink="">
      <xdr:nvSpPr>
        <xdr:cNvPr id="21" name="Flèche : pentagone 20">
          <a:extLst>
            <a:ext uri="{FF2B5EF4-FFF2-40B4-BE49-F238E27FC236}">
              <a16:creationId xmlns:a16="http://schemas.microsoft.com/office/drawing/2014/main" id="{C2909ABD-17DC-46D0-8CB3-F5C6C696D971}"/>
            </a:ext>
          </a:extLst>
        </xdr:cNvPr>
        <xdr:cNvSpPr/>
      </xdr:nvSpPr>
      <xdr:spPr>
        <a:xfrm>
          <a:off x="4523201" y="3877361"/>
          <a:ext cx="4244994" cy="247524"/>
        </a:xfrm>
        <a:prstGeom prst="homePlat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800" b="1">
              <a:solidFill>
                <a:schemeClr val="tx2"/>
              </a:solidFill>
            </a:rPr>
            <a:t>SAISIE</a:t>
          </a:r>
          <a:endParaRPr lang="fr-FR" sz="1200" b="1">
            <a:solidFill>
              <a:schemeClr val="tx2"/>
            </a:solidFill>
          </a:endParaRPr>
        </a:p>
      </xdr:txBody>
    </xdr:sp>
    <xdr:clientData/>
  </xdr:twoCellAnchor>
  <xdr:twoCellAnchor>
    <xdr:from>
      <xdr:col>7</xdr:col>
      <xdr:colOff>768102</xdr:colOff>
      <xdr:row>5</xdr:row>
      <xdr:rowOff>389950</xdr:rowOff>
    </xdr:from>
    <xdr:to>
      <xdr:col>10</xdr:col>
      <xdr:colOff>631536</xdr:colOff>
      <xdr:row>5</xdr:row>
      <xdr:rowOff>641349</xdr:rowOff>
    </xdr:to>
    <xdr:sp macro="" textlink="">
      <xdr:nvSpPr>
        <xdr:cNvPr id="22" name="Flèche : pentagone 21">
          <a:extLst>
            <a:ext uri="{FF2B5EF4-FFF2-40B4-BE49-F238E27FC236}">
              <a16:creationId xmlns:a16="http://schemas.microsoft.com/office/drawing/2014/main" id="{6F61ADB6-CE5A-452B-9F26-26812F415CDB}"/>
            </a:ext>
          </a:extLst>
        </xdr:cNvPr>
        <xdr:cNvSpPr/>
      </xdr:nvSpPr>
      <xdr:spPr>
        <a:xfrm>
          <a:off x="7911852" y="2282250"/>
          <a:ext cx="3717884" cy="251399"/>
        </a:xfrm>
        <a:prstGeom prst="homePlate">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800" b="1">
              <a:solidFill>
                <a:schemeClr val="tx2"/>
              </a:solidFill>
            </a:rPr>
            <a:t>RESTITUTION</a:t>
          </a:r>
        </a:p>
      </xdr:txBody>
    </xdr:sp>
    <xdr:clientData/>
  </xdr:twoCellAnchor>
  <xdr:twoCellAnchor editAs="oneCell">
    <xdr:from>
      <xdr:col>4</xdr:col>
      <xdr:colOff>0</xdr:colOff>
      <xdr:row>5</xdr:row>
      <xdr:rowOff>0</xdr:rowOff>
    </xdr:from>
    <xdr:to>
      <xdr:col>4</xdr:col>
      <xdr:colOff>304800</xdr:colOff>
      <xdr:row>5</xdr:row>
      <xdr:rowOff>304800</xdr:rowOff>
    </xdr:to>
    <xdr:sp macro="" textlink="">
      <xdr:nvSpPr>
        <xdr:cNvPr id="2049" name="AutoShape 1" descr="RÃ©sultat de recherche d'images pour &quot;warning&quot;">
          <a:extLst>
            <a:ext uri="{FF2B5EF4-FFF2-40B4-BE49-F238E27FC236}">
              <a16:creationId xmlns:a16="http://schemas.microsoft.com/office/drawing/2014/main" id="{0CB55D94-8FDC-4286-A28B-C20D89D67E73}"/>
            </a:ext>
          </a:extLst>
        </xdr:cNvPr>
        <xdr:cNvSpPr>
          <a:spLocks noChangeAspect="1" noChangeArrowheads="1"/>
        </xdr:cNvSpPr>
      </xdr:nvSpPr>
      <xdr:spPr bwMode="auto">
        <a:xfrm>
          <a:off x="9779000" y="1225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13854</xdr:colOff>
      <xdr:row>4</xdr:row>
      <xdr:rowOff>17030</xdr:rowOff>
    </xdr:from>
    <xdr:to>
      <xdr:col>1</xdr:col>
      <xdr:colOff>7992</xdr:colOff>
      <xdr:row>4</xdr:row>
      <xdr:rowOff>235438</xdr:rowOff>
    </xdr:to>
    <xdr:pic>
      <xdr:nvPicPr>
        <xdr:cNvPr id="39" name="Image 38" descr="RÃ©sultat de recherche d'images pour &quot;warning&quot;">
          <a:extLst>
            <a:ext uri="{FF2B5EF4-FFF2-40B4-BE49-F238E27FC236}">
              <a16:creationId xmlns:a16="http://schemas.microsoft.com/office/drawing/2014/main" id="{A49C13D6-E813-4076-8C29-263BA0A014C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854" y="1483303"/>
          <a:ext cx="228600" cy="2191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793751</xdr:colOff>
      <xdr:row>5</xdr:row>
      <xdr:rowOff>673101</xdr:rowOff>
    </xdr:from>
    <xdr:to>
      <xdr:col>7</xdr:col>
      <xdr:colOff>324428</xdr:colOff>
      <xdr:row>5</xdr:row>
      <xdr:rowOff>1112403</xdr:rowOff>
    </xdr:to>
    <xdr:grpSp>
      <xdr:nvGrpSpPr>
        <xdr:cNvPr id="7" name="Groupe 6">
          <a:hlinkClick xmlns:r="http://schemas.openxmlformats.org/officeDocument/2006/relationships" r:id="rId1" tooltip="Interfacé avec le TDB, permet aux utilisateurs de saisir leurs données sur tableur et de les importer dans le tableau de bord"/>
          <a:extLst>
            <a:ext uri="{FF2B5EF4-FFF2-40B4-BE49-F238E27FC236}">
              <a16:creationId xmlns:a16="http://schemas.microsoft.com/office/drawing/2014/main" id="{59A9CAEC-0BB6-4FE8-B18E-7D44E79E30F5}"/>
            </a:ext>
          </a:extLst>
        </xdr:cNvPr>
        <xdr:cNvGrpSpPr/>
      </xdr:nvGrpSpPr>
      <xdr:grpSpPr>
        <a:xfrm>
          <a:off x="5218907" y="5624117"/>
          <a:ext cx="2120287" cy="439302"/>
          <a:chOff x="5440457" y="2981513"/>
          <a:chExt cx="2220089" cy="439302"/>
        </a:xfrm>
      </xdr:grpSpPr>
      <xdr:sp macro="" textlink="">
        <xdr:nvSpPr>
          <xdr:cNvPr id="15" name="Rectangle 14">
            <a:hlinkClick xmlns:r="http://schemas.openxmlformats.org/officeDocument/2006/relationships" r:id="rId2" tooltip="Interfacé avec le TDB, permet aux utilisateurs de saisir leurs données sur tableur et de les importer dans le tableau de bord"/>
            <a:extLst>
              <a:ext uri="{FF2B5EF4-FFF2-40B4-BE49-F238E27FC236}">
                <a16:creationId xmlns:a16="http://schemas.microsoft.com/office/drawing/2014/main" id="{39F1C6B8-C7FE-4926-B807-F72D4E79F2C1}"/>
              </a:ext>
            </a:extLst>
          </xdr:cNvPr>
          <xdr:cNvSpPr/>
        </xdr:nvSpPr>
        <xdr:spPr>
          <a:xfrm>
            <a:off x="5584719" y="3070740"/>
            <a:ext cx="2075827" cy="350075"/>
          </a:xfrm>
          <a:prstGeom prst="rect">
            <a:avLst/>
          </a:prstGeom>
          <a:solidFill>
            <a:srgbClr val="C00000"/>
          </a:solidFill>
          <a:ln>
            <a:solidFill>
              <a:schemeClr val="bg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600" b="1"/>
              <a:t>Fichier d’import</a:t>
            </a:r>
          </a:p>
        </xdr:txBody>
      </xdr:sp>
      <xdr:grpSp>
        <xdr:nvGrpSpPr>
          <xdr:cNvPr id="44" name="Groupe 43">
            <a:extLst>
              <a:ext uri="{FF2B5EF4-FFF2-40B4-BE49-F238E27FC236}">
                <a16:creationId xmlns:a16="http://schemas.microsoft.com/office/drawing/2014/main" id="{73A5A6ED-D31B-40AE-AF94-76122C6FE051}"/>
              </a:ext>
            </a:extLst>
          </xdr:cNvPr>
          <xdr:cNvGrpSpPr/>
        </xdr:nvGrpSpPr>
        <xdr:grpSpPr>
          <a:xfrm>
            <a:off x="5440457" y="2981513"/>
            <a:ext cx="299598" cy="290246"/>
            <a:chOff x="563758" y="2178682"/>
            <a:chExt cx="251671" cy="251671"/>
          </a:xfrm>
        </xdr:grpSpPr>
        <xdr:sp macro="" textlink="">
          <xdr:nvSpPr>
            <xdr:cNvPr id="45" name="Ellipse 44">
              <a:extLst>
                <a:ext uri="{FF2B5EF4-FFF2-40B4-BE49-F238E27FC236}">
                  <a16:creationId xmlns:a16="http://schemas.microsoft.com/office/drawing/2014/main" id="{DF256F3D-87F8-4F11-A538-A63DDC69035B}"/>
                </a:ext>
              </a:extLst>
            </xdr:cNvPr>
            <xdr:cNvSpPr/>
          </xdr:nvSpPr>
          <xdr:spPr>
            <a:xfrm>
              <a:off x="579438" y="2199690"/>
              <a:ext cx="233362" cy="225141"/>
            </a:xfrm>
            <a:prstGeom prst="ellips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46" name="Picture 2" descr="Image associÃ©e">
              <a:extLst>
                <a:ext uri="{FF2B5EF4-FFF2-40B4-BE49-F238E27FC236}">
                  <a16:creationId xmlns:a16="http://schemas.microsoft.com/office/drawing/2014/main" id="{01686EBB-B24C-48DF-99DA-C88590C1E066}"/>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63758" y="2178682"/>
              <a:ext cx="251671" cy="251671"/>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11</xdr:col>
      <xdr:colOff>1134341</xdr:colOff>
      <xdr:row>1</xdr:row>
      <xdr:rowOff>346363</xdr:rowOff>
    </xdr:from>
    <xdr:to>
      <xdr:col>14</xdr:col>
      <xdr:colOff>244860</xdr:colOff>
      <xdr:row>3</xdr:row>
      <xdr:rowOff>378870</xdr:rowOff>
    </xdr:to>
    <xdr:sp macro="" textlink="">
      <xdr:nvSpPr>
        <xdr:cNvPr id="52" name="Rectangle 51">
          <a:hlinkClick xmlns:r="http://schemas.openxmlformats.org/officeDocument/2006/relationships" r:id="rId5"/>
          <a:extLst>
            <a:ext uri="{FF2B5EF4-FFF2-40B4-BE49-F238E27FC236}">
              <a16:creationId xmlns:a16="http://schemas.microsoft.com/office/drawing/2014/main" id="{02379B9C-A7F2-4EA1-BDD6-C0666750EE29}"/>
            </a:ext>
          </a:extLst>
        </xdr:cNvPr>
        <xdr:cNvSpPr/>
      </xdr:nvSpPr>
      <xdr:spPr>
        <a:xfrm>
          <a:off x="14665614" y="646545"/>
          <a:ext cx="2435610" cy="759870"/>
        </a:xfrm>
        <a:prstGeom prst="rect">
          <a:avLst/>
        </a:prstGeom>
        <a:solidFill>
          <a:schemeClr val="bg2"/>
        </a:solidFill>
        <a:ln w="12700" cap="flat" cmpd="sng" algn="ctr">
          <a:noFill/>
          <a:prstDash val="solid"/>
          <a:miter lim="800000"/>
        </a:ln>
        <a:effectLst>
          <a:outerShdw blurRad="38100" dist="38100" dir="2700000" algn="tl" rotWithShape="0">
            <a:schemeClr val="bg2">
              <a:lumMod val="60000"/>
              <a:lumOff val="40000"/>
              <a:alpha val="40000"/>
            </a:schemeClr>
          </a:outerShdw>
        </a:effectLst>
        <a:scene3d>
          <a:camera prst="orthographicFront">
            <a:rot lat="0" lon="0" rev="0"/>
          </a:camera>
          <a:lightRig rig="soft" dir="t"/>
        </a:scene3d>
        <a:sp3d extrusionH="44450" contourW="25400" prstMaterial="matte">
          <a:bevelT w="57150" h="38100" prst="angle"/>
          <a:contourClr>
            <a:schemeClr val="bg2">
              <a:lumMod val="75000"/>
            </a:scheme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5</xdr:col>
      <xdr:colOff>598714</xdr:colOff>
      <xdr:row>13</xdr:row>
      <xdr:rowOff>0</xdr:rowOff>
    </xdr:from>
    <xdr:to>
      <xdr:col>8</xdr:col>
      <xdr:colOff>870857</xdr:colOff>
      <xdr:row>16</xdr:row>
      <xdr:rowOff>45357</xdr:rowOff>
    </xdr:to>
    <xdr:sp macro="" textlink="">
      <xdr:nvSpPr>
        <xdr:cNvPr id="50" name="Rectangle 49">
          <a:extLst>
            <a:ext uri="{FF2B5EF4-FFF2-40B4-BE49-F238E27FC236}">
              <a16:creationId xmlns:a16="http://schemas.microsoft.com/office/drawing/2014/main" id="{F7EA8EE3-960D-4268-A8A4-7F7864C4B0A5}"/>
            </a:ext>
          </a:extLst>
        </xdr:cNvPr>
        <xdr:cNvSpPr/>
      </xdr:nvSpPr>
      <xdr:spPr>
        <a:xfrm>
          <a:off x="5252357" y="8309429"/>
          <a:ext cx="4408714" cy="5896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607786</xdr:colOff>
      <xdr:row>12</xdr:row>
      <xdr:rowOff>81643</xdr:rowOff>
    </xdr:from>
    <xdr:to>
      <xdr:col>12</xdr:col>
      <xdr:colOff>988785</xdr:colOff>
      <xdr:row>16</xdr:row>
      <xdr:rowOff>72573</xdr:rowOff>
    </xdr:to>
    <xdr:sp macro="" textlink="">
      <xdr:nvSpPr>
        <xdr:cNvPr id="53" name="Rectangle 52">
          <a:hlinkClick xmlns:r="http://schemas.openxmlformats.org/officeDocument/2006/relationships" r:id="rId6" tooltip="Indicateur avec un code et un numéro correspondant à la plateforme TDB"/>
          <a:extLst>
            <a:ext uri="{FF2B5EF4-FFF2-40B4-BE49-F238E27FC236}">
              <a16:creationId xmlns:a16="http://schemas.microsoft.com/office/drawing/2014/main" id="{70F09726-CDFC-4937-9E5D-BFE127739785}"/>
            </a:ext>
          </a:extLst>
        </xdr:cNvPr>
        <xdr:cNvSpPr/>
      </xdr:nvSpPr>
      <xdr:spPr>
        <a:xfrm>
          <a:off x="5261429" y="8209643"/>
          <a:ext cx="10767785" cy="716644"/>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523308</xdr:colOff>
      <xdr:row>58</xdr:row>
      <xdr:rowOff>112825</xdr:rowOff>
    </xdr:from>
    <xdr:to>
      <xdr:col>10</xdr:col>
      <xdr:colOff>115093</xdr:colOff>
      <xdr:row>66</xdr:row>
      <xdr:rowOff>67468</xdr:rowOff>
    </xdr:to>
    <xdr:sp macro="" textlink="">
      <xdr:nvSpPr>
        <xdr:cNvPr id="59" name="Rectangle 58">
          <a:extLst>
            <a:ext uri="{FF2B5EF4-FFF2-40B4-BE49-F238E27FC236}">
              <a16:creationId xmlns:a16="http://schemas.microsoft.com/office/drawing/2014/main" id="{12B96E30-8E69-4037-B9E2-FC39031ED6B1}"/>
            </a:ext>
          </a:extLst>
        </xdr:cNvPr>
        <xdr:cNvSpPr/>
      </xdr:nvSpPr>
      <xdr:spPr>
        <a:xfrm>
          <a:off x="773339" y="18222231"/>
          <a:ext cx="10545535" cy="1907268"/>
        </a:xfrm>
        <a:prstGeom prst="rect">
          <a:avLst/>
        </a:prstGeom>
        <a:noFill/>
        <a:ln>
          <a:solidFill>
            <a:srgbClr val="A5002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1</xdr:col>
      <xdr:colOff>304800</xdr:colOff>
      <xdr:row>9</xdr:row>
      <xdr:rowOff>127614</xdr:rowOff>
    </xdr:from>
    <xdr:to>
      <xdr:col>10</xdr:col>
      <xdr:colOff>624258</xdr:colOff>
      <xdr:row>52</xdr:row>
      <xdr:rowOff>152400</xdr:rowOff>
    </xdr:to>
    <xdr:pic>
      <xdr:nvPicPr>
        <xdr:cNvPr id="6" name="Image 5">
          <a:extLst>
            <a:ext uri="{FF2B5EF4-FFF2-40B4-BE49-F238E27FC236}">
              <a16:creationId xmlns:a16="http://schemas.microsoft.com/office/drawing/2014/main" id="{69990B0E-08FE-4182-9ABF-530CE4E19699}"/>
            </a:ext>
          </a:extLst>
        </xdr:cNvPr>
        <xdr:cNvPicPr>
          <a:picLocks noChangeAspect="1"/>
        </xdr:cNvPicPr>
      </xdr:nvPicPr>
      <xdr:blipFill>
        <a:blip xmlns:r="http://schemas.openxmlformats.org/officeDocument/2006/relationships" r:embed="rId7"/>
        <a:stretch>
          <a:fillRect/>
        </a:stretch>
      </xdr:blipFill>
      <xdr:spPr>
        <a:xfrm>
          <a:off x="579120" y="7930494"/>
          <a:ext cx="11627538" cy="78581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119062</xdr:colOff>
      <xdr:row>0</xdr:row>
      <xdr:rowOff>208359</xdr:rowOff>
    </xdr:from>
    <xdr:to>
      <xdr:col>10</xdr:col>
      <xdr:colOff>724650</xdr:colOff>
      <xdr:row>1</xdr:row>
      <xdr:rowOff>108574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FFF2071-8D66-4C89-847B-14857FCB4ED5}"/>
            </a:ext>
          </a:extLst>
        </xdr:cNvPr>
        <xdr:cNvSpPr/>
      </xdr:nvSpPr>
      <xdr:spPr>
        <a:xfrm>
          <a:off x="15111015" y="208359"/>
          <a:ext cx="2212932" cy="535215"/>
        </a:xfrm>
        <a:prstGeom prst="rect">
          <a:avLst/>
        </a:prstGeom>
        <a:solidFill>
          <a:srgbClr val="682135"/>
        </a:solidFill>
        <a:ln w="12700" cap="flat" cmpd="sng" algn="ctr">
          <a:noFill/>
          <a:prstDash val="solid"/>
          <a:miter lim="800000"/>
        </a:ln>
        <a:effectLst>
          <a:outerShdw blurRad="38100" dist="38100" dir="2700000" algn="tl" rotWithShape="0">
            <a:srgbClr val="682135">
              <a:lumMod val="60000"/>
              <a:lumOff val="40000"/>
              <a:alpha val="40000"/>
            </a:srgbClr>
          </a:outerShdw>
        </a:effectLst>
        <a:scene3d>
          <a:camera prst="orthographicFront">
            <a:rot lat="0" lon="0" rev="0"/>
          </a:camera>
          <a:lightRig rig="soft" dir="t"/>
        </a:scene3d>
        <a:sp3d extrusionH="44450" contourW="25400" prstMaterial="matte">
          <a:bevelT w="57150" h="38100" prst="angle"/>
          <a:contourClr>
            <a:srgbClr val="682135">
              <a:lumMod val="75000"/>
            </a:srgb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8</xdr:col>
      <xdr:colOff>307578</xdr:colOff>
      <xdr:row>35</xdr:row>
      <xdr:rowOff>9922</xdr:rowOff>
    </xdr:from>
    <xdr:to>
      <xdr:col>10</xdr:col>
      <xdr:colOff>671162</xdr:colOff>
      <xdr:row>36</xdr:row>
      <xdr:rowOff>59584</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C3CBC0E9-FD1E-4045-AC87-D5FDE64C234B}"/>
            </a:ext>
          </a:extLst>
        </xdr:cNvPr>
        <xdr:cNvSpPr/>
      </xdr:nvSpPr>
      <xdr:spPr>
        <a:xfrm>
          <a:off x="16142891" y="20964922"/>
          <a:ext cx="1970927" cy="68466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8</xdr:col>
      <xdr:colOff>277813</xdr:colOff>
      <xdr:row>65</xdr:row>
      <xdr:rowOff>9922</xdr:rowOff>
    </xdr:from>
    <xdr:to>
      <xdr:col>10</xdr:col>
      <xdr:colOff>641397</xdr:colOff>
      <xdr:row>66</xdr:row>
      <xdr:rowOff>59584</xdr:rowOff>
    </xdr:to>
    <xdr:sp macro="" textlink="">
      <xdr:nvSpPr>
        <xdr:cNvPr id="7" name="Rectangle 6">
          <a:hlinkClick xmlns:r="http://schemas.openxmlformats.org/officeDocument/2006/relationships" r:id="rId2"/>
          <a:extLst>
            <a:ext uri="{FF2B5EF4-FFF2-40B4-BE49-F238E27FC236}">
              <a16:creationId xmlns:a16="http://schemas.microsoft.com/office/drawing/2014/main" id="{F2A16D1E-8470-4E17-A8E0-B2EAA91088B2}"/>
            </a:ext>
          </a:extLst>
        </xdr:cNvPr>
        <xdr:cNvSpPr/>
      </xdr:nvSpPr>
      <xdr:spPr>
        <a:xfrm>
          <a:off x="16113126" y="40014922"/>
          <a:ext cx="1970927" cy="68466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8</xdr:col>
      <xdr:colOff>158750</xdr:colOff>
      <xdr:row>103</xdr:row>
      <xdr:rowOff>89297</xdr:rowOff>
    </xdr:from>
    <xdr:to>
      <xdr:col>10</xdr:col>
      <xdr:colOff>522334</xdr:colOff>
      <xdr:row>104</xdr:row>
      <xdr:rowOff>138959</xdr:rowOff>
    </xdr:to>
    <xdr:sp macro="" textlink="">
      <xdr:nvSpPr>
        <xdr:cNvPr id="8" name="Rectangle 7">
          <a:hlinkClick xmlns:r="http://schemas.openxmlformats.org/officeDocument/2006/relationships" r:id="rId2"/>
          <a:extLst>
            <a:ext uri="{FF2B5EF4-FFF2-40B4-BE49-F238E27FC236}">
              <a16:creationId xmlns:a16="http://schemas.microsoft.com/office/drawing/2014/main" id="{B145F442-318A-43C1-9B84-824347547CEE}"/>
            </a:ext>
          </a:extLst>
        </xdr:cNvPr>
        <xdr:cNvSpPr/>
      </xdr:nvSpPr>
      <xdr:spPr>
        <a:xfrm>
          <a:off x="15994063" y="68282344"/>
          <a:ext cx="1970927" cy="68466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158750</xdr:colOff>
      <xdr:row>2</xdr:row>
      <xdr:rowOff>97014</xdr:rowOff>
    </xdr:from>
    <xdr:to>
      <xdr:col>14</xdr:col>
      <xdr:colOff>771482</xdr:colOff>
      <xdr:row>2</xdr:row>
      <xdr:rowOff>632229</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49A5E15-74AF-445C-8BDB-6D857D4D34AD}"/>
            </a:ext>
          </a:extLst>
        </xdr:cNvPr>
        <xdr:cNvSpPr/>
      </xdr:nvSpPr>
      <xdr:spPr>
        <a:xfrm>
          <a:off x="26670000" y="705556"/>
          <a:ext cx="2217871" cy="535215"/>
        </a:xfrm>
        <a:prstGeom prst="rect">
          <a:avLst/>
        </a:prstGeom>
        <a:solidFill>
          <a:schemeClr val="bg2"/>
        </a:solidFill>
        <a:ln w="12700" cap="flat" cmpd="sng" algn="ctr">
          <a:noFill/>
          <a:prstDash val="solid"/>
          <a:miter lim="800000"/>
        </a:ln>
        <a:effectLst>
          <a:outerShdw blurRad="38100" dist="38100" dir="2700000" algn="tl" rotWithShape="0">
            <a:schemeClr val="bg2">
              <a:lumMod val="60000"/>
              <a:lumOff val="40000"/>
              <a:alpha val="40000"/>
            </a:schemeClr>
          </a:outerShdw>
        </a:effectLst>
        <a:scene3d>
          <a:camera prst="orthographicFront">
            <a:rot lat="0" lon="0" rev="0"/>
          </a:camera>
          <a:lightRig rig="soft" dir="t"/>
        </a:scene3d>
        <a:sp3d extrusionH="44450" contourW="25400" prstMaterial="matte">
          <a:bevelT w="57150" h="38100" prst="angle"/>
          <a:contourClr>
            <a:schemeClr val="bg2">
              <a:lumMod val="75000"/>
            </a:scheme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12</xdr:col>
      <xdr:colOff>238125</xdr:colOff>
      <xdr:row>16</xdr:row>
      <xdr:rowOff>834319</xdr:rowOff>
    </xdr:from>
    <xdr:to>
      <xdr:col>13</xdr:col>
      <xdr:colOff>778040</xdr:colOff>
      <xdr:row>16</xdr:row>
      <xdr:rowOff>1368271</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1DCCF225-24D0-400B-A508-AE71500D5953}"/>
            </a:ext>
          </a:extLst>
        </xdr:cNvPr>
        <xdr:cNvSpPr/>
      </xdr:nvSpPr>
      <xdr:spPr>
        <a:xfrm>
          <a:off x="26749375" y="11946819"/>
          <a:ext cx="1342484" cy="53395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105834</xdr:colOff>
      <xdr:row>30</xdr:row>
      <xdr:rowOff>458611</xdr:rowOff>
    </xdr:from>
    <xdr:to>
      <xdr:col>13</xdr:col>
      <xdr:colOff>709249</xdr:colOff>
      <xdr:row>32</xdr:row>
      <xdr:rowOff>48883</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9ABAF12A-5DB1-4F5B-8E13-A91A59B45D83}"/>
            </a:ext>
          </a:extLst>
        </xdr:cNvPr>
        <xdr:cNvSpPr/>
      </xdr:nvSpPr>
      <xdr:spPr>
        <a:xfrm>
          <a:off x="26617084" y="19147014"/>
          <a:ext cx="1405984" cy="525133"/>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411307</xdr:colOff>
      <xdr:row>80</xdr:row>
      <xdr:rowOff>73602</xdr:rowOff>
    </xdr:from>
    <xdr:to>
      <xdr:col>14</xdr:col>
      <xdr:colOff>220972</xdr:colOff>
      <xdr:row>80</xdr:row>
      <xdr:rowOff>607554</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E7CE5C5D-91CC-45A4-B44D-FE3111E9A160}"/>
            </a:ext>
          </a:extLst>
        </xdr:cNvPr>
        <xdr:cNvSpPr/>
      </xdr:nvSpPr>
      <xdr:spPr>
        <a:xfrm>
          <a:off x="22937932" y="52667477"/>
          <a:ext cx="1397165" cy="53395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291523</xdr:colOff>
      <xdr:row>141</xdr:row>
      <xdr:rowOff>310284</xdr:rowOff>
    </xdr:from>
    <xdr:to>
      <xdr:col>14</xdr:col>
      <xdr:colOff>101188</xdr:colOff>
      <xdr:row>141</xdr:row>
      <xdr:rowOff>844236</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421F4C04-BA96-4B70-A19A-1E81F4D6274B}"/>
            </a:ext>
          </a:extLst>
        </xdr:cNvPr>
        <xdr:cNvSpPr/>
      </xdr:nvSpPr>
      <xdr:spPr>
        <a:xfrm>
          <a:off x="27354068" y="139594648"/>
          <a:ext cx="1402938" cy="53395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531091</xdr:colOff>
      <xdr:row>162</xdr:row>
      <xdr:rowOff>448348</xdr:rowOff>
    </xdr:from>
    <xdr:to>
      <xdr:col>14</xdr:col>
      <xdr:colOff>536862</xdr:colOff>
      <xdr:row>163</xdr:row>
      <xdr:rowOff>536864</xdr:rowOff>
    </xdr:to>
    <xdr:sp macro="" textlink="">
      <xdr:nvSpPr>
        <xdr:cNvPr id="7" name="Rectangle 6">
          <a:hlinkClick xmlns:r="http://schemas.openxmlformats.org/officeDocument/2006/relationships" r:id="rId2"/>
          <a:extLst>
            <a:ext uri="{FF2B5EF4-FFF2-40B4-BE49-F238E27FC236}">
              <a16:creationId xmlns:a16="http://schemas.microsoft.com/office/drawing/2014/main" id="{46EED307-1F0E-4F56-BF13-865E042C8087}"/>
            </a:ext>
          </a:extLst>
        </xdr:cNvPr>
        <xdr:cNvSpPr/>
      </xdr:nvSpPr>
      <xdr:spPr>
        <a:xfrm>
          <a:off x="28378727" y="158147712"/>
          <a:ext cx="1599044" cy="642697"/>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381000</xdr:colOff>
      <xdr:row>205</xdr:row>
      <xdr:rowOff>222250</xdr:rowOff>
    </xdr:from>
    <xdr:to>
      <xdr:col>14</xdr:col>
      <xdr:colOff>190665</xdr:colOff>
      <xdr:row>205</xdr:row>
      <xdr:rowOff>756202</xdr:rowOff>
    </xdr:to>
    <xdr:sp macro="" textlink="">
      <xdr:nvSpPr>
        <xdr:cNvPr id="8" name="Rectangle 7">
          <a:hlinkClick xmlns:r="http://schemas.openxmlformats.org/officeDocument/2006/relationships" r:id="rId2"/>
          <a:extLst>
            <a:ext uri="{FF2B5EF4-FFF2-40B4-BE49-F238E27FC236}">
              <a16:creationId xmlns:a16="http://schemas.microsoft.com/office/drawing/2014/main" id="{D6070DCE-FABF-47EF-A342-5494A1061B6E}"/>
            </a:ext>
          </a:extLst>
        </xdr:cNvPr>
        <xdr:cNvSpPr/>
      </xdr:nvSpPr>
      <xdr:spPr>
        <a:xfrm>
          <a:off x="25765125" y="188293375"/>
          <a:ext cx="1333665" cy="53395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13</xdr:col>
      <xdr:colOff>47625</xdr:colOff>
      <xdr:row>216</xdr:row>
      <xdr:rowOff>174625</xdr:rowOff>
    </xdr:from>
    <xdr:to>
      <xdr:col>14</xdr:col>
      <xdr:colOff>619290</xdr:colOff>
      <xdr:row>216</xdr:row>
      <xdr:rowOff>708577</xdr:rowOff>
    </xdr:to>
    <xdr:sp macro="" textlink="">
      <xdr:nvSpPr>
        <xdr:cNvPr id="10" name="Rectangle 9">
          <a:hlinkClick xmlns:r="http://schemas.openxmlformats.org/officeDocument/2006/relationships" r:id="rId2"/>
          <a:extLst>
            <a:ext uri="{FF2B5EF4-FFF2-40B4-BE49-F238E27FC236}">
              <a16:creationId xmlns:a16="http://schemas.microsoft.com/office/drawing/2014/main" id="{CCB2D4CE-340A-46A6-9131-B4A7AB08F1DE}"/>
            </a:ext>
          </a:extLst>
        </xdr:cNvPr>
        <xdr:cNvSpPr/>
      </xdr:nvSpPr>
      <xdr:spPr>
        <a:xfrm>
          <a:off x="26193750" y="201041000"/>
          <a:ext cx="1333665" cy="53395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302083</xdr:colOff>
      <xdr:row>132</xdr:row>
      <xdr:rowOff>149496</xdr:rowOff>
    </xdr:from>
    <xdr:to>
      <xdr:col>13</xdr:col>
      <xdr:colOff>301624</xdr:colOff>
      <xdr:row>133</xdr:row>
      <xdr:rowOff>349249</xdr:rowOff>
    </xdr:to>
    <xdr:sp macro="" textlink="">
      <xdr:nvSpPr>
        <xdr:cNvPr id="8" name="Rectangle 7">
          <a:hlinkClick xmlns:r="http://schemas.openxmlformats.org/officeDocument/2006/relationships" r:id="rId1"/>
          <a:extLst>
            <a:ext uri="{FF2B5EF4-FFF2-40B4-BE49-F238E27FC236}">
              <a16:creationId xmlns:a16="http://schemas.microsoft.com/office/drawing/2014/main" id="{2C582DD3-5E2F-4621-B286-724B751CDD3E}"/>
            </a:ext>
          </a:extLst>
        </xdr:cNvPr>
        <xdr:cNvSpPr/>
      </xdr:nvSpPr>
      <xdr:spPr>
        <a:xfrm>
          <a:off x="27559458" y="64395621"/>
          <a:ext cx="1968041" cy="676003"/>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10</xdr:col>
      <xdr:colOff>446412</xdr:colOff>
      <xdr:row>112</xdr:row>
      <xdr:rowOff>124569</xdr:rowOff>
    </xdr:from>
    <xdr:to>
      <xdr:col>10</xdr:col>
      <xdr:colOff>1835954</xdr:colOff>
      <xdr:row>113</xdr:row>
      <xdr:rowOff>283072</xdr:rowOff>
    </xdr:to>
    <xdr:sp macro="" textlink="">
      <xdr:nvSpPr>
        <xdr:cNvPr id="9" name="Rectangle 8">
          <a:hlinkClick xmlns:r="http://schemas.openxmlformats.org/officeDocument/2006/relationships" r:id="rId1"/>
          <a:extLst>
            <a:ext uri="{FF2B5EF4-FFF2-40B4-BE49-F238E27FC236}">
              <a16:creationId xmlns:a16="http://schemas.microsoft.com/office/drawing/2014/main" id="{67689401-5B7B-492D-AE48-0D99C3C0B31D}"/>
            </a:ext>
          </a:extLst>
        </xdr:cNvPr>
        <xdr:cNvSpPr/>
      </xdr:nvSpPr>
      <xdr:spPr>
        <a:xfrm>
          <a:off x="19825388" y="54765171"/>
          <a:ext cx="1389542" cy="640491"/>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12</xdr:col>
      <xdr:colOff>101601</xdr:colOff>
      <xdr:row>2</xdr:row>
      <xdr:rowOff>238826</xdr:rowOff>
    </xdr:from>
    <xdr:to>
      <xdr:col>15</xdr:col>
      <xdr:colOff>151631</xdr:colOff>
      <xdr:row>2</xdr:row>
      <xdr:rowOff>774041</xdr:rowOff>
    </xdr:to>
    <xdr:sp macro="" textlink="">
      <xdr:nvSpPr>
        <xdr:cNvPr id="10" name="Rectangle 9">
          <a:hlinkClick xmlns:r="http://schemas.openxmlformats.org/officeDocument/2006/relationships" r:id="rId2"/>
          <a:extLst>
            <a:ext uri="{FF2B5EF4-FFF2-40B4-BE49-F238E27FC236}">
              <a16:creationId xmlns:a16="http://schemas.microsoft.com/office/drawing/2014/main" id="{8E7BAC34-DB12-4074-8887-6C870F4F4A78}"/>
            </a:ext>
          </a:extLst>
        </xdr:cNvPr>
        <xdr:cNvSpPr/>
      </xdr:nvSpPr>
      <xdr:spPr>
        <a:xfrm>
          <a:off x="22241934" y="585959"/>
          <a:ext cx="2844030" cy="535215"/>
        </a:xfrm>
        <a:prstGeom prst="rect">
          <a:avLst/>
        </a:prstGeom>
        <a:solidFill>
          <a:schemeClr val="bg2"/>
        </a:solidFill>
        <a:ln w="12700" cap="flat" cmpd="sng" algn="ctr">
          <a:noFill/>
          <a:prstDash val="solid"/>
          <a:miter lim="800000"/>
        </a:ln>
        <a:effectLst>
          <a:outerShdw blurRad="38100" dist="38100" dir="2700000" algn="tl" rotWithShape="0">
            <a:schemeClr val="bg2">
              <a:lumMod val="60000"/>
              <a:lumOff val="40000"/>
              <a:alpha val="40000"/>
            </a:schemeClr>
          </a:outerShdw>
        </a:effectLst>
        <a:scene3d>
          <a:camera prst="orthographicFront">
            <a:rot lat="0" lon="0" rev="0"/>
          </a:camera>
          <a:lightRig rig="soft" dir="t"/>
        </a:scene3d>
        <a:sp3d extrusionH="44450" contourW="25400" prstMaterial="matte">
          <a:bevelT w="57150" h="38100" prst="angle"/>
          <a:contourClr>
            <a:schemeClr val="bg2">
              <a:lumMod val="75000"/>
            </a:scheme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10</xdr:col>
      <xdr:colOff>584201</xdr:colOff>
      <xdr:row>184</xdr:row>
      <xdr:rowOff>297656</xdr:rowOff>
    </xdr:from>
    <xdr:to>
      <xdr:col>10</xdr:col>
      <xdr:colOff>2048934</xdr:colOff>
      <xdr:row>185</xdr:row>
      <xdr:rowOff>346699</xdr:rowOff>
    </xdr:to>
    <xdr:sp macro="" textlink="">
      <xdr:nvSpPr>
        <xdr:cNvPr id="14" name="Rectangle 13">
          <a:hlinkClick xmlns:r="http://schemas.openxmlformats.org/officeDocument/2006/relationships" r:id="rId1"/>
          <a:extLst>
            <a:ext uri="{FF2B5EF4-FFF2-40B4-BE49-F238E27FC236}">
              <a16:creationId xmlns:a16="http://schemas.microsoft.com/office/drawing/2014/main" id="{70E34A62-88E4-445C-816D-36B35833E005}"/>
            </a:ext>
          </a:extLst>
        </xdr:cNvPr>
        <xdr:cNvSpPr/>
      </xdr:nvSpPr>
      <xdr:spPr>
        <a:xfrm>
          <a:off x="24604134" y="88808189"/>
          <a:ext cx="1464733" cy="675577"/>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11</xdr:col>
      <xdr:colOff>333121</xdr:colOff>
      <xdr:row>160</xdr:row>
      <xdr:rowOff>714011</xdr:rowOff>
    </xdr:from>
    <xdr:to>
      <xdr:col>13</xdr:col>
      <xdr:colOff>762000</xdr:colOff>
      <xdr:row>161</xdr:row>
      <xdr:rowOff>698500</xdr:rowOff>
    </xdr:to>
    <xdr:sp macro="" textlink="">
      <xdr:nvSpPr>
        <xdr:cNvPr id="11" name="Rectangle 10">
          <a:hlinkClick xmlns:r="http://schemas.openxmlformats.org/officeDocument/2006/relationships" r:id="rId1"/>
          <a:extLst>
            <a:ext uri="{FF2B5EF4-FFF2-40B4-BE49-F238E27FC236}">
              <a16:creationId xmlns:a16="http://schemas.microsoft.com/office/drawing/2014/main" id="{D372AA69-E3D8-4D51-A919-55C7A4E1A854}"/>
            </a:ext>
          </a:extLst>
        </xdr:cNvPr>
        <xdr:cNvSpPr/>
      </xdr:nvSpPr>
      <xdr:spPr>
        <a:xfrm>
          <a:off x="27590496" y="79168261"/>
          <a:ext cx="2397379" cy="746489"/>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10</xdr:col>
      <xdr:colOff>472422</xdr:colOff>
      <xdr:row>96</xdr:row>
      <xdr:rowOff>420783</xdr:rowOff>
    </xdr:from>
    <xdr:to>
      <xdr:col>10</xdr:col>
      <xdr:colOff>1973855</xdr:colOff>
      <xdr:row>97</xdr:row>
      <xdr:rowOff>469826</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7C5C3FDC-8FA9-4DE6-8F25-189EBBD2F5D9}"/>
            </a:ext>
          </a:extLst>
        </xdr:cNvPr>
        <xdr:cNvSpPr/>
      </xdr:nvSpPr>
      <xdr:spPr>
        <a:xfrm>
          <a:off x="19851398" y="47410783"/>
          <a:ext cx="1501433" cy="531031"/>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11</xdr:col>
      <xdr:colOff>334818</xdr:colOff>
      <xdr:row>57</xdr:row>
      <xdr:rowOff>196274</xdr:rowOff>
    </xdr:from>
    <xdr:to>
      <xdr:col>13</xdr:col>
      <xdr:colOff>331473</xdr:colOff>
      <xdr:row>58</xdr:row>
      <xdr:rowOff>396027</xdr:rowOff>
    </xdr:to>
    <xdr:sp macro="" textlink="">
      <xdr:nvSpPr>
        <xdr:cNvPr id="13" name="Rectangle 12">
          <a:hlinkClick xmlns:r="http://schemas.openxmlformats.org/officeDocument/2006/relationships" r:id="rId1"/>
          <a:extLst>
            <a:ext uri="{FF2B5EF4-FFF2-40B4-BE49-F238E27FC236}">
              <a16:creationId xmlns:a16="http://schemas.microsoft.com/office/drawing/2014/main" id="{58624D7D-2D1A-40B3-9941-15E190A7166F}"/>
            </a:ext>
          </a:extLst>
        </xdr:cNvPr>
        <xdr:cNvSpPr/>
      </xdr:nvSpPr>
      <xdr:spPr>
        <a:xfrm>
          <a:off x="21959454" y="28678910"/>
          <a:ext cx="1970928" cy="684662"/>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11</xdr:col>
      <xdr:colOff>396875</xdr:colOff>
      <xdr:row>184</xdr:row>
      <xdr:rowOff>317500</xdr:rowOff>
    </xdr:from>
    <xdr:to>
      <xdr:col>13</xdr:col>
      <xdr:colOff>396416</xdr:colOff>
      <xdr:row>185</xdr:row>
      <xdr:rowOff>358503</xdr:rowOff>
    </xdr:to>
    <xdr:sp macro="" textlink="">
      <xdr:nvSpPr>
        <xdr:cNvPr id="15" name="Rectangle 14">
          <a:hlinkClick xmlns:r="http://schemas.openxmlformats.org/officeDocument/2006/relationships" r:id="rId1"/>
          <a:extLst>
            <a:ext uri="{FF2B5EF4-FFF2-40B4-BE49-F238E27FC236}">
              <a16:creationId xmlns:a16="http://schemas.microsoft.com/office/drawing/2014/main" id="{32E09190-4D2D-4AF6-9DEF-4899C2A98FC7}"/>
            </a:ext>
          </a:extLst>
        </xdr:cNvPr>
        <xdr:cNvSpPr/>
      </xdr:nvSpPr>
      <xdr:spPr>
        <a:xfrm>
          <a:off x="27654250" y="88820625"/>
          <a:ext cx="1968041" cy="676003"/>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11</xdr:col>
      <xdr:colOff>539750</xdr:colOff>
      <xdr:row>96</xdr:row>
      <xdr:rowOff>127000</xdr:rowOff>
    </xdr:from>
    <xdr:to>
      <xdr:col>13</xdr:col>
      <xdr:colOff>460375</xdr:colOff>
      <xdr:row>97</xdr:row>
      <xdr:rowOff>444500</xdr:rowOff>
    </xdr:to>
    <xdr:sp macro="" textlink="">
      <xdr:nvSpPr>
        <xdr:cNvPr id="16" name="Rectangle 15">
          <a:hlinkClick xmlns:r="http://schemas.openxmlformats.org/officeDocument/2006/relationships" r:id="rId1"/>
          <a:extLst>
            <a:ext uri="{FF2B5EF4-FFF2-40B4-BE49-F238E27FC236}">
              <a16:creationId xmlns:a16="http://schemas.microsoft.com/office/drawing/2014/main" id="{1DCC0425-2607-4286-917C-B7F028D6F2DC}"/>
            </a:ext>
          </a:extLst>
        </xdr:cNvPr>
        <xdr:cNvSpPr/>
      </xdr:nvSpPr>
      <xdr:spPr>
        <a:xfrm>
          <a:off x="27797125" y="47402750"/>
          <a:ext cx="1889125" cy="793750"/>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1066800</xdr:colOff>
      <xdr:row>15</xdr:row>
      <xdr:rowOff>406400</xdr:rowOff>
    </xdr:from>
    <xdr:to>
      <xdr:col>13</xdr:col>
      <xdr:colOff>601134</xdr:colOff>
      <xdr:row>17</xdr:row>
      <xdr:rowOff>127000</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FFBDEFA1-F912-497C-9885-90482FB5ACA2}"/>
            </a:ext>
          </a:extLst>
        </xdr:cNvPr>
        <xdr:cNvSpPr/>
      </xdr:nvSpPr>
      <xdr:spPr>
        <a:xfrm>
          <a:off x="19710400" y="8026400"/>
          <a:ext cx="1439334" cy="685800"/>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11</xdr:col>
      <xdr:colOff>854363</xdr:colOff>
      <xdr:row>83</xdr:row>
      <xdr:rowOff>92363</xdr:rowOff>
    </xdr:from>
    <xdr:to>
      <xdr:col>13</xdr:col>
      <xdr:colOff>248495</xdr:colOff>
      <xdr:row>83</xdr:row>
      <xdr:rowOff>616865</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EC3C62BA-C9CF-484C-9819-AF21A332FEEF}"/>
            </a:ext>
          </a:extLst>
        </xdr:cNvPr>
        <xdr:cNvSpPr/>
      </xdr:nvSpPr>
      <xdr:spPr>
        <a:xfrm>
          <a:off x="19234727" y="40570727"/>
          <a:ext cx="1299132" cy="52450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0</xdr:colOff>
      <xdr:row>33</xdr:row>
      <xdr:rowOff>0</xdr:rowOff>
    </xdr:from>
    <xdr:to>
      <xdr:col>13</xdr:col>
      <xdr:colOff>537132</xdr:colOff>
      <xdr:row>34</xdr:row>
      <xdr:rowOff>39593</xdr:rowOff>
    </xdr:to>
    <xdr:sp macro="" textlink="">
      <xdr:nvSpPr>
        <xdr:cNvPr id="7" name="Rectangle 6">
          <a:hlinkClick xmlns:r="http://schemas.openxmlformats.org/officeDocument/2006/relationships" r:id="rId1"/>
          <a:extLst>
            <a:ext uri="{FF2B5EF4-FFF2-40B4-BE49-F238E27FC236}">
              <a16:creationId xmlns:a16="http://schemas.microsoft.com/office/drawing/2014/main" id="{7DEAFFA8-41FD-4282-97B7-6D9FB750014B}"/>
            </a:ext>
          </a:extLst>
        </xdr:cNvPr>
        <xdr:cNvSpPr/>
      </xdr:nvSpPr>
      <xdr:spPr>
        <a:xfrm>
          <a:off x="15409333" y="15790333"/>
          <a:ext cx="1299132" cy="526427"/>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0</xdr:colOff>
      <xdr:row>2</xdr:row>
      <xdr:rowOff>0</xdr:rowOff>
    </xdr:from>
    <xdr:to>
      <xdr:col>14</xdr:col>
      <xdr:colOff>143699</xdr:colOff>
      <xdr:row>2</xdr:row>
      <xdr:rowOff>535215</xdr:rowOff>
    </xdr:to>
    <xdr:sp macro="" textlink="">
      <xdr:nvSpPr>
        <xdr:cNvPr id="8" name="Rectangle 7">
          <a:hlinkClick xmlns:r="http://schemas.openxmlformats.org/officeDocument/2006/relationships" r:id="rId2"/>
          <a:extLst>
            <a:ext uri="{FF2B5EF4-FFF2-40B4-BE49-F238E27FC236}">
              <a16:creationId xmlns:a16="http://schemas.microsoft.com/office/drawing/2014/main" id="{3185C0D4-49F7-49DC-875B-06F5C16D02AB}"/>
            </a:ext>
          </a:extLst>
        </xdr:cNvPr>
        <xdr:cNvSpPr/>
      </xdr:nvSpPr>
      <xdr:spPr>
        <a:xfrm>
          <a:off x="15409333" y="0"/>
          <a:ext cx="2048699" cy="535215"/>
        </a:xfrm>
        <a:prstGeom prst="rect">
          <a:avLst/>
        </a:prstGeom>
        <a:solidFill>
          <a:srgbClr val="682135"/>
        </a:solidFill>
        <a:ln w="12700" cap="flat" cmpd="sng" algn="ctr">
          <a:noFill/>
          <a:prstDash val="solid"/>
          <a:miter lim="800000"/>
        </a:ln>
        <a:effectLst>
          <a:outerShdw blurRad="38100" dist="38100" dir="2700000" algn="tl" rotWithShape="0">
            <a:srgbClr val="682135">
              <a:lumMod val="60000"/>
              <a:lumOff val="40000"/>
              <a:alpha val="40000"/>
            </a:srgbClr>
          </a:outerShdw>
        </a:effectLst>
        <a:scene3d>
          <a:camera prst="orthographicFront">
            <a:rot lat="0" lon="0" rev="0"/>
          </a:camera>
          <a:lightRig rig="soft" dir="t"/>
        </a:scene3d>
        <a:sp3d extrusionH="44450" contourW="25400" prstMaterial="matte">
          <a:bevelT w="57150" h="38100" prst="angle"/>
          <a:contourClr>
            <a:srgbClr val="682135">
              <a:lumMod val="75000"/>
            </a:srgb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783773</xdr:colOff>
      <xdr:row>2</xdr:row>
      <xdr:rowOff>71275</xdr:rowOff>
    </xdr:from>
    <xdr:to>
      <xdr:col>14</xdr:col>
      <xdr:colOff>68036</xdr:colOff>
      <xdr:row>2</xdr:row>
      <xdr:rowOff>793750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C429A3A-1D1D-4924-86BD-0345B6A05A4C}"/>
            </a:ext>
          </a:extLst>
        </xdr:cNvPr>
        <xdr:cNvSpPr/>
      </xdr:nvSpPr>
      <xdr:spPr>
        <a:xfrm>
          <a:off x="23348952" y="1227882"/>
          <a:ext cx="2051048" cy="722475"/>
        </a:xfrm>
        <a:prstGeom prst="rect">
          <a:avLst/>
        </a:prstGeom>
        <a:solidFill>
          <a:srgbClr val="682135"/>
        </a:solidFill>
        <a:ln w="12700" cap="flat" cmpd="sng" algn="ctr">
          <a:noFill/>
          <a:prstDash val="solid"/>
          <a:miter lim="800000"/>
        </a:ln>
        <a:effectLst>
          <a:outerShdw blurRad="38100" dist="38100" dir="2700000" algn="tl" rotWithShape="0">
            <a:srgbClr val="682135">
              <a:lumMod val="60000"/>
              <a:lumOff val="40000"/>
              <a:alpha val="40000"/>
            </a:srgbClr>
          </a:outerShdw>
        </a:effectLst>
        <a:scene3d>
          <a:camera prst="orthographicFront">
            <a:rot lat="0" lon="0" rev="0"/>
          </a:camera>
          <a:lightRig rig="soft" dir="t"/>
        </a:scene3d>
        <a:sp3d extrusionH="44450" contourW="25400" prstMaterial="matte">
          <a:bevelT w="57150" h="38100" prst="angle"/>
          <a:contourClr>
            <a:srgbClr val="682135">
              <a:lumMod val="75000"/>
            </a:srgb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11</xdr:col>
      <xdr:colOff>785092</xdr:colOff>
      <xdr:row>12</xdr:row>
      <xdr:rowOff>69273</xdr:rowOff>
    </xdr:from>
    <xdr:to>
      <xdr:col>13</xdr:col>
      <xdr:colOff>484911</xdr:colOff>
      <xdr:row>13</xdr:row>
      <xdr:rowOff>318464</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17D1C911-01B6-475F-B848-E375ED7AA716}"/>
            </a:ext>
          </a:extLst>
        </xdr:cNvPr>
        <xdr:cNvSpPr/>
      </xdr:nvSpPr>
      <xdr:spPr>
        <a:xfrm>
          <a:off x="17329728" y="6384637"/>
          <a:ext cx="1674092" cy="734100"/>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12700</xdr:colOff>
      <xdr:row>39</xdr:row>
      <xdr:rowOff>109682</xdr:rowOff>
    </xdr:from>
    <xdr:to>
      <xdr:col>14</xdr:col>
      <xdr:colOff>378307</xdr:colOff>
      <xdr:row>40</xdr:row>
      <xdr:rowOff>437381</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11053D6D-4F7C-4D85-8BA5-7BA8C92E4808}"/>
            </a:ext>
          </a:extLst>
        </xdr:cNvPr>
        <xdr:cNvSpPr/>
      </xdr:nvSpPr>
      <xdr:spPr>
        <a:xfrm>
          <a:off x="24447500" y="20264582"/>
          <a:ext cx="1965807" cy="810299"/>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11</xdr:col>
      <xdr:colOff>1092200</xdr:colOff>
      <xdr:row>67</xdr:row>
      <xdr:rowOff>419101</xdr:rowOff>
    </xdr:from>
    <xdr:to>
      <xdr:col>14</xdr:col>
      <xdr:colOff>342900</xdr:colOff>
      <xdr:row>69</xdr:row>
      <xdr:rowOff>318465</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6B0B693A-9471-4C7A-9F44-032480922626}"/>
            </a:ext>
          </a:extLst>
        </xdr:cNvPr>
        <xdr:cNvSpPr/>
      </xdr:nvSpPr>
      <xdr:spPr>
        <a:xfrm>
          <a:off x="24345900" y="33528001"/>
          <a:ext cx="2032000" cy="864564"/>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11</xdr:col>
      <xdr:colOff>469900</xdr:colOff>
      <xdr:row>91</xdr:row>
      <xdr:rowOff>330200</xdr:rowOff>
    </xdr:from>
    <xdr:to>
      <xdr:col>13</xdr:col>
      <xdr:colOff>342900</xdr:colOff>
      <xdr:row>93</xdr:row>
      <xdr:rowOff>0</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4C80B781-D364-4D5D-8485-25110E898875}"/>
            </a:ext>
          </a:extLst>
        </xdr:cNvPr>
        <xdr:cNvSpPr/>
      </xdr:nvSpPr>
      <xdr:spPr>
        <a:xfrm>
          <a:off x="23774400" y="44081700"/>
          <a:ext cx="1854200" cy="635000"/>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750455</xdr:colOff>
      <xdr:row>2</xdr:row>
      <xdr:rowOff>80818</xdr:rowOff>
    </xdr:from>
    <xdr:to>
      <xdr:col>14</xdr:col>
      <xdr:colOff>347683</xdr:colOff>
      <xdr:row>2</xdr:row>
      <xdr:rowOff>704273</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7469E1EB-5B18-4069-8CAD-9297DCD2F595}"/>
            </a:ext>
          </a:extLst>
        </xdr:cNvPr>
        <xdr:cNvSpPr/>
      </xdr:nvSpPr>
      <xdr:spPr>
        <a:xfrm>
          <a:off x="22028728" y="80818"/>
          <a:ext cx="2356591" cy="623455"/>
        </a:xfrm>
        <a:prstGeom prst="rect">
          <a:avLst/>
        </a:prstGeom>
        <a:solidFill>
          <a:srgbClr val="682135"/>
        </a:solidFill>
        <a:ln w="12700" cap="flat" cmpd="sng" algn="ctr">
          <a:noFill/>
          <a:prstDash val="solid"/>
          <a:miter lim="800000"/>
        </a:ln>
        <a:effectLst>
          <a:outerShdw blurRad="38100" dist="38100" dir="2700000" algn="tl" rotWithShape="0">
            <a:srgbClr val="682135">
              <a:lumMod val="60000"/>
              <a:lumOff val="40000"/>
              <a:alpha val="40000"/>
            </a:srgbClr>
          </a:outerShdw>
        </a:effectLst>
        <a:scene3d>
          <a:camera prst="orthographicFront">
            <a:rot lat="0" lon="0" rev="0"/>
          </a:camera>
          <a:lightRig rig="soft" dir="t"/>
        </a:scene3d>
        <a:sp3d extrusionH="44450" contourW="25400" prstMaterial="matte">
          <a:bevelT w="57150" h="38100" prst="angle"/>
          <a:contourClr>
            <a:srgbClr val="682135">
              <a:lumMod val="75000"/>
            </a:srgb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12</xdr:col>
      <xdr:colOff>69272</xdr:colOff>
      <xdr:row>13</xdr:row>
      <xdr:rowOff>161636</xdr:rowOff>
    </xdr:from>
    <xdr:to>
      <xdr:col>13</xdr:col>
      <xdr:colOff>577273</xdr:colOff>
      <xdr:row>14</xdr:row>
      <xdr:rowOff>410827</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F7DD7C2E-DE7B-4B58-ACFB-A405EC30ABC8}"/>
            </a:ext>
          </a:extLst>
        </xdr:cNvPr>
        <xdr:cNvSpPr/>
      </xdr:nvSpPr>
      <xdr:spPr>
        <a:xfrm>
          <a:off x="22144181" y="7146636"/>
          <a:ext cx="1674092" cy="734100"/>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69273</xdr:colOff>
      <xdr:row>64</xdr:row>
      <xdr:rowOff>69273</xdr:rowOff>
    </xdr:from>
    <xdr:to>
      <xdr:col>13</xdr:col>
      <xdr:colOff>577274</xdr:colOff>
      <xdr:row>65</xdr:row>
      <xdr:rowOff>318463</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6362F255-351F-4A1D-A9FA-ADECD87F7A6E}"/>
            </a:ext>
          </a:extLst>
        </xdr:cNvPr>
        <xdr:cNvSpPr/>
      </xdr:nvSpPr>
      <xdr:spPr>
        <a:xfrm>
          <a:off x="22144182" y="20146818"/>
          <a:ext cx="1674092" cy="734100"/>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0</xdr:colOff>
      <xdr:row>46</xdr:row>
      <xdr:rowOff>0</xdr:rowOff>
    </xdr:from>
    <xdr:to>
      <xdr:col>13</xdr:col>
      <xdr:colOff>508001</xdr:colOff>
      <xdr:row>47</xdr:row>
      <xdr:rowOff>249190</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16095EAC-FBF9-4EC5-8F6E-06EEFEB3460F}"/>
            </a:ext>
          </a:extLst>
        </xdr:cNvPr>
        <xdr:cNvSpPr/>
      </xdr:nvSpPr>
      <xdr:spPr>
        <a:xfrm>
          <a:off x="23283333" y="27347333"/>
          <a:ext cx="1714501" cy="778357"/>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wsDr>
</file>

<file path=xl/tables/table1.xml><?xml version="1.0" encoding="utf-8"?>
<table xmlns="http://schemas.openxmlformats.org/spreadsheetml/2006/main" id="6" name="Tableau6" displayName="Tableau6" ref="A3:G105" totalsRowShown="0" headerRowDxfId="78" tableBorderDxfId="77">
  <autoFilter ref="A3:G105"/>
  <tableColumns count="7">
    <tableColumn id="1" name="Volets "/>
    <tableColumn id="2" name="N°" dataDxfId="76"/>
    <tableColumn id="3" name="Questions" dataDxfId="75"/>
    <tableColumn id="4" name="Réponses associées" dataDxfId="74"/>
    <tableColumn id="5" name="Informations à collecter "/>
    <tableColumn id="6" name="Condition" dataDxfId="73"/>
    <tableColumn id="7" name="Atypies" dataDxfId="72"/>
  </tableColumns>
  <tableStyleInfo name="TableStyleLight12" showFirstColumn="0" showLastColumn="0" showRowStripes="1" showColumnStripes="0"/>
</table>
</file>

<file path=xl/tables/table2.xml><?xml version="1.0" encoding="utf-8"?>
<table xmlns="http://schemas.openxmlformats.org/spreadsheetml/2006/main" id="5" name="Tableau5" displayName="Tableau5" ref="A3:K221" totalsRowShown="0" headerRowDxfId="70" dataDxfId="69" tableBorderDxfId="68">
  <autoFilter ref="A3:K221"/>
  <tableColumns count="11">
    <tableColumn id="1" name="volets" dataDxfId="67"/>
    <tableColumn id="2" name="N°" dataDxfId="66"/>
    <tableColumn id="3" name="Questions " dataDxfId="65"/>
    <tableColumn id="4" name="Réponses associées" dataDxfId="64"/>
    <tableColumn id="13" name="Informations à collecter" dataDxfId="63"/>
    <tableColumn id="6" name="Conditions" dataDxfId="62"/>
    <tableColumn id="8" name="Précisions" dataDxfId="61"/>
    <tableColumn id="9" name="Contrôles de cohérence (bloquant)" dataDxfId="60"/>
    <tableColumn id="10" name="Atypies_x000a_ (non bloquant)" dataDxfId="59"/>
    <tableColumn id="11" name="Périmètre" dataDxfId="58"/>
    <tableColumn id="7" name="ESMS Concerné " dataDxfId="57"/>
  </tableColumns>
  <tableStyleInfo name="TableStyleLight12" showFirstColumn="0" showLastColumn="0" showRowStripes="1" showColumnStripes="0"/>
</table>
</file>

<file path=xl/tables/table3.xml><?xml version="1.0" encoding="utf-8"?>
<table xmlns="http://schemas.openxmlformats.org/spreadsheetml/2006/main" id="1" name="Tableau1" displayName="Tableau1" ref="A3:J191" totalsRowShown="0" headerRowDxfId="55" dataDxfId="54" tableBorderDxfId="53">
  <autoFilter ref="A3:J191"/>
  <tableColumns count="10">
    <tableColumn id="1" name="Question clé " dataDxfId="52"/>
    <tableColumn id="2" name="N°" dataDxfId="51"/>
    <tableColumn id="13" name="Indicateurs" dataDxfId="50"/>
    <tableColumn id="3" name="Données source " dataDxfId="49"/>
    <tableColumn id="4" name="Données à collecter" dataDxfId="48"/>
    <tableColumn id="7" name="Précisions" dataDxfId="47"/>
    <tableColumn id="8" name="Contrôles de cohérence (bloquant)" dataDxfId="46"/>
    <tableColumn id="9" name="Atypies_x000a_ (non bloquant)" dataDxfId="45"/>
    <tableColumn id="10" name="Périmètre" dataDxfId="44"/>
    <tableColumn id="12" name="ESMS Concerné" dataDxfId="43">
      <calculatedColumnFormula>IF(OR("IME"=$B$1,"ITEP"=$B$1,"IEM"=$B$1,"IMP"=$B$1,"IDA"=$B$1,"EEAP"=$B$1,"IDV"=$B$1,"MAS"=$B$1,"FAM/EAM"=$B$1,"CRP"=$B$1,"EEAH"=$B$1,"EANM"=$B$1,"EHPAD"=$B$1,"ESAT"=$B$1,"SSIAD"=$B$1,"SESSAD"=$B$1,"SAMSAH"=$B$1,"SPASAD"=$B$1,"SAVS"=$B$1,"CAMSP"=$B$1,"CMPP"=$B$1,""=$B$1),"à collecter","non concerné ")</calculatedColumnFormula>
    </tableColumn>
  </tableColumns>
  <tableStyleInfo name="TableStyleLight1" showFirstColumn="0" showLastColumn="0" showRowStripes="1" showColumnStripes="0"/>
</table>
</file>

<file path=xl/tables/table4.xml><?xml version="1.0" encoding="utf-8"?>
<table xmlns="http://schemas.openxmlformats.org/spreadsheetml/2006/main" id="2" name="Tableau2" displayName="Tableau2" ref="A3:J90" totalsRowShown="0" headerRowDxfId="38" dataDxfId="37">
  <autoFilter ref="A3:J90"/>
  <tableColumns count="10">
    <tableColumn id="1" name="Question clé " dataDxfId="36"/>
    <tableColumn id="18" name="N°" dataDxfId="35"/>
    <tableColumn id="2" name="Indicateurs"/>
    <tableColumn id="5" name="Données source " dataDxfId="34"/>
    <tableColumn id="7" name="Données à collecter" dataDxfId="33"/>
    <tableColumn id="13" name="Précisions" dataDxfId="32"/>
    <tableColumn id="14" name="Contrôles de cohérence (bloquant)" dataDxfId="31"/>
    <tableColumn id="15" name="Atypies_x000a_ (non bloquant)" dataDxfId="30"/>
    <tableColumn id="16" name="Périmètre" dataDxfId="29"/>
    <tableColumn id="4" name="ESMS Concerné" dataDxfId="28"/>
  </tableColumns>
  <tableStyleInfo name="TableStyleLight13" showFirstColumn="0" showLastColumn="0" showRowStripes="1" showColumnStripes="0"/>
</table>
</file>

<file path=xl/tables/table5.xml><?xml version="1.0" encoding="utf-8"?>
<table xmlns="http://schemas.openxmlformats.org/spreadsheetml/2006/main" id="8" name="Tableau8" displayName="Tableau8" ref="A3:J94" totalsRowShown="0" headerRowDxfId="23" tableBorderDxfId="22">
  <autoFilter ref="A3:J94"/>
  <tableColumns count="10">
    <tableColumn id="1" name="Question clé " dataDxfId="21"/>
    <tableColumn id="2" name="N°"/>
    <tableColumn id="3" name="Indicateurs"/>
    <tableColumn id="4" name="Données source "/>
    <tableColumn id="5" name="Données à collecter"/>
    <tableColumn id="6" name="Précisions"/>
    <tableColumn id="7" name="Contrôles de cohérence (bloquant)"/>
    <tableColumn id="8" name="Atypies_x000a_ (non bloquant)"/>
    <tableColumn id="9" name="Périmètre"/>
    <tableColumn id="10" name="ESMS Concerné" dataDxfId="20"/>
  </tableColumns>
  <tableStyleInfo name="TableStyleLight14" showFirstColumn="0" showLastColumn="0" showRowStripes="1" showColumnStripes="0"/>
</table>
</file>

<file path=xl/tables/table6.xml><?xml version="1.0" encoding="utf-8"?>
<table xmlns="http://schemas.openxmlformats.org/spreadsheetml/2006/main" id="4" name="Tableau4" displayName="Tableau4" ref="A3:J76" totalsRowShown="0" headerRowDxfId="14" dataDxfId="12" headerRowBorderDxfId="13" tableBorderDxfId="11" totalsRowBorderDxfId="10">
  <autoFilter ref="A3:J76"/>
  <tableColumns count="10">
    <tableColumn id="1" name="Question clé " dataDxfId="9"/>
    <tableColumn id="2" name="N°" dataDxfId="8"/>
    <tableColumn id="3" name="Indicateurs" dataDxfId="7"/>
    <tableColumn id="4" name="Données source " dataDxfId="6"/>
    <tableColumn id="5" name="Données à collecter" dataDxfId="5"/>
    <tableColumn id="7" name="Précisions" dataDxfId="4"/>
    <tableColumn id="8" name="Contrôles de cohérence (bloquant)" dataDxfId="3"/>
    <tableColumn id="9" name="Atypies_x000a_ (non bloquant)" dataDxfId="2"/>
    <tableColumn id="10" name="Périmètre" dataDxfId="1"/>
    <tableColumn id="12" name="ESMS Concerné" dataDxfId="0">
      <calculatedColumnFormula>IF(OR("IME"=$B$1,"ITEP"=$B$1,"IEM"=$B$1,"IMP"=$B$1,"IDA"=$B$1,"EEAP"=$B$1,"IDV"=$B$1,"MAS"=$B$1,"FAM/EAM"=$B$1,"CRP"=$B$1,"EEAH"=$B$1,"EANM"=$B$1,"EHPAD"=$B$1,"ESAT"=$B$1,"SSIAD"=$B$1,"SESSAD"=$B$1,"SAMSAH"=$B$1,"SPASAD"=$B$1,"SAVS"=$B$1,"CAMSP"=$B$1,"CMPP"=$B$1,""=$B$1),"à collecter","non concerné ")</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Personnalisé 1">
      <a:dk1>
        <a:sysClr val="windowText" lastClr="000000"/>
      </a:dk1>
      <a:lt1>
        <a:sysClr val="window" lastClr="FFFFFF"/>
      </a:lt1>
      <a:dk2>
        <a:srgbClr val="215968"/>
      </a:dk2>
      <a:lt2>
        <a:srgbClr val="682135"/>
      </a:lt2>
      <a:accent1>
        <a:srgbClr val="532168"/>
      </a:accent1>
      <a:accent2>
        <a:srgbClr val="7DAA26"/>
      </a:accent2>
      <a:accent3>
        <a:srgbClr val="FF9800"/>
      </a:accent3>
      <a:accent4>
        <a:srgbClr val="A59C87"/>
      </a:accent4>
      <a:accent5>
        <a:srgbClr val="4BACC6"/>
      </a:accent5>
      <a:accent6>
        <a:srgbClr val="CCE3DE"/>
      </a:accent6>
      <a:hlink>
        <a:srgbClr val="002060"/>
      </a:hlink>
      <a:folHlink>
        <a:srgbClr val="A59C87"/>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4:I27"/>
  <sheetViews>
    <sheetView zoomScale="93" zoomScaleNormal="93" workbookViewId="0">
      <selection activeCell="I5" sqref="I5"/>
    </sheetView>
  </sheetViews>
  <sheetFormatPr baseColWidth="10" defaultColWidth="10.85546875" defaultRowHeight="15"/>
  <cols>
    <col min="1" max="1" width="10.85546875" style="32"/>
    <col min="2" max="2" width="20.42578125" style="32" customWidth="1"/>
    <col min="3" max="8" width="10.85546875" style="32"/>
    <col min="9" max="9" width="68.28515625" style="32" customWidth="1"/>
    <col min="10" max="16384" width="10.85546875" style="32"/>
  </cols>
  <sheetData>
    <row r="4" spans="1:9" ht="105.75" customHeight="1">
      <c r="B4" s="42"/>
      <c r="C4" s="38"/>
      <c r="D4" s="39"/>
      <c r="E4" s="38"/>
      <c r="F4" s="38"/>
    </row>
    <row r="5" spans="1:9" ht="15.75">
      <c r="B5" s="42"/>
      <c r="C5" s="38"/>
      <c r="D5" s="39"/>
      <c r="E5" s="38"/>
      <c r="F5" s="38"/>
    </row>
    <row r="6" spans="1:9">
      <c r="B6" s="40"/>
      <c r="C6" s="41"/>
      <c r="D6" s="40"/>
      <c r="E6" s="40"/>
      <c r="F6" s="40"/>
    </row>
    <row r="13" spans="1:9" ht="11.1" customHeight="1">
      <c r="A13" s="44"/>
      <c r="B13" s="45"/>
      <c r="C13" s="45"/>
      <c r="D13" s="45"/>
      <c r="E13" s="45"/>
      <c r="F13" s="45"/>
      <c r="G13" s="45"/>
      <c r="H13" s="45"/>
      <c r="I13" s="45"/>
    </row>
    <row r="14" spans="1:9" ht="15" customHeight="1">
      <c r="A14" s="209"/>
      <c r="B14" s="662" t="s">
        <v>1057</v>
      </c>
      <c r="C14" s="662"/>
      <c r="D14" s="662"/>
      <c r="E14" s="662"/>
      <c r="F14" s="662"/>
      <c r="G14" s="662"/>
      <c r="H14" s="662"/>
      <c r="I14" s="662"/>
    </row>
    <row r="15" spans="1:9" ht="15" customHeight="1">
      <c r="A15" s="44"/>
      <c r="B15" s="601"/>
      <c r="C15" s="601"/>
      <c r="D15" s="601"/>
      <c r="E15" s="601"/>
      <c r="F15" s="601"/>
      <c r="G15" s="601"/>
      <c r="H15" s="601"/>
      <c r="I15" s="601"/>
    </row>
    <row r="16" spans="1:9" ht="15" customHeight="1">
      <c r="A16" s="44"/>
      <c r="B16" s="662" t="s">
        <v>1060</v>
      </c>
      <c r="C16" s="662"/>
      <c r="D16" s="662"/>
      <c r="E16" s="662"/>
      <c r="F16" s="662"/>
      <c r="G16" s="662"/>
      <c r="H16" s="662"/>
      <c r="I16" s="662"/>
    </row>
    <row r="17" spans="1:9" ht="15" customHeight="1">
      <c r="A17" s="44"/>
      <c r="B17" s="601"/>
      <c r="C17" s="601"/>
      <c r="D17" s="601"/>
      <c r="E17" s="601"/>
      <c r="F17" s="601"/>
      <c r="G17" s="601"/>
      <c r="H17" s="601"/>
      <c r="I17" s="601"/>
    </row>
    <row r="18" spans="1:9" ht="15" customHeight="1">
      <c r="A18" s="44"/>
      <c r="B18" s="662" t="s">
        <v>1061</v>
      </c>
      <c r="C18" s="662"/>
      <c r="D18" s="662"/>
      <c r="E18" s="662"/>
      <c r="F18" s="662"/>
      <c r="G18" s="662"/>
      <c r="H18" s="662"/>
      <c r="I18" s="662"/>
    </row>
    <row r="19" spans="1:9" ht="15" customHeight="1">
      <c r="A19" s="44"/>
      <c r="B19" s="601"/>
      <c r="C19" s="601"/>
      <c r="D19" s="601"/>
      <c r="E19" s="601"/>
      <c r="F19" s="601"/>
      <c r="G19" s="601"/>
      <c r="H19" s="601"/>
      <c r="I19" s="601"/>
    </row>
    <row r="20" spans="1:9" ht="15" customHeight="1">
      <c r="A20" s="44"/>
      <c r="B20" s="662" t="s">
        <v>1062</v>
      </c>
      <c r="C20" s="662"/>
      <c r="D20" s="662"/>
      <c r="E20" s="662"/>
      <c r="F20" s="662"/>
      <c r="G20" s="662"/>
      <c r="H20" s="662"/>
      <c r="I20" s="662"/>
    </row>
    <row r="21" spans="1:9" ht="15" customHeight="1">
      <c r="A21" s="44"/>
      <c r="B21" s="601"/>
      <c r="C21" s="601"/>
      <c r="D21" s="601"/>
      <c r="E21" s="601"/>
      <c r="F21" s="601"/>
      <c r="G21" s="601"/>
      <c r="H21" s="601"/>
      <c r="I21" s="601"/>
    </row>
    <row r="22" spans="1:9" ht="15" customHeight="1">
      <c r="A22" s="44"/>
      <c r="B22" s="662" t="s">
        <v>1063</v>
      </c>
      <c r="C22" s="662"/>
      <c r="D22" s="662"/>
      <c r="E22" s="662"/>
      <c r="F22" s="662"/>
      <c r="G22" s="662"/>
      <c r="H22" s="662"/>
      <c r="I22" s="662"/>
    </row>
    <row r="23" spans="1:9" ht="15" customHeight="1">
      <c r="A23" s="44"/>
      <c r="B23" s="601"/>
      <c r="C23" s="601"/>
      <c r="D23" s="601"/>
      <c r="E23" s="601"/>
      <c r="F23" s="601"/>
      <c r="G23" s="601"/>
      <c r="H23" s="601"/>
      <c r="I23" s="601"/>
    </row>
    <row r="24" spans="1:9" ht="15" customHeight="1">
      <c r="A24" s="44"/>
      <c r="B24" s="662" t="s">
        <v>1058</v>
      </c>
      <c r="C24" s="662"/>
      <c r="D24" s="662"/>
      <c r="E24" s="662"/>
      <c r="F24" s="662"/>
      <c r="G24" s="662"/>
      <c r="H24" s="662"/>
      <c r="I24" s="662"/>
    </row>
    <row r="25" spans="1:9" ht="15" customHeight="1">
      <c r="A25" s="44"/>
      <c r="B25" s="601"/>
      <c r="C25" s="601"/>
      <c r="D25" s="601"/>
      <c r="E25" s="601"/>
      <c r="F25" s="601"/>
      <c r="G25" s="601"/>
      <c r="H25" s="601"/>
      <c r="I25" s="601"/>
    </row>
    <row r="26" spans="1:9" ht="15" customHeight="1">
      <c r="A26" s="44"/>
      <c r="B26" s="662" t="s">
        <v>1059</v>
      </c>
      <c r="C26" s="662"/>
      <c r="D26" s="662"/>
      <c r="E26" s="662"/>
      <c r="F26" s="662"/>
      <c r="G26" s="662"/>
      <c r="H26" s="662"/>
      <c r="I26" s="662"/>
    </row>
    <row r="27" spans="1:9">
      <c r="B27" s="210"/>
      <c r="C27" s="210"/>
      <c r="D27" s="210"/>
      <c r="E27" s="210"/>
      <c r="F27" s="210"/>
      <c r="G27" s="210"/>
      <c r="H27" s="210"/>
      <c r="I27" s="210"/>
    </row>
  </sheetData>
  <sheetProtection algorithmName="SHA-512" hashValue="ilx7O8umfdWo4Lwwi+y4aWNANx6pRtXvI1FJksdmDhVX+h/nUC6puKDdSSrDYWcoe7Y0UdwDYXbPzUsjVIT9qg==" saltValue="M32Vok4V2A8Lxv3xxvVStA==" spinCount="100000" sheet="1" objects="1" scenarios="1"/>
  <mergeCells count="7">
    <mergeCell ref="B14:I14"/>
    <mergeCell ref="B26:I26"/>
    <mergeCell ref="B22:I22"/>
    <mergeCell ref="B20:I20"/>
    <mergeCell ref="B18:I18"/>
    <mergeCell ref="B16:I16"/>
    <mergeCell ref="B24:I24"/>
  </mergeCells>
  <hyperlinks>
    <hyperlink ref="B14:I14" location="'MODE EMPLOI'!A1" display="Mode d'emploi….....................................................................................................................Onglet 1 "/>
    <hyperlink ref="B16:I16" location="'Caract OG'!A1" display="Données de caractérisation pour les Organismes gestionnaires (OG)…...................................Onglet 2"/>
    <hyperlink ref="B18:I18" location="'Caract ESMS'!A1" display="Données de caractérisation pour les ESMS…...........................................................................Onglet 3"/>
    <hyperlink ref="B20:I20" location="'Axe 1'!A1" display="Indicateurs de l'axe 1 &quot;Prestations de soins et d’accompagnement pour les personnes&quot;……...Onglet 4"/>
    <hyperlink ref="B22:I22" location="'Axe 2'!A1" display="Indicateur de l'axe 2 &quot; Ressources humaines&quot;….......................................................................Onglet 5"/>
    <hyperlink ref="B24:I24" location="'Axe 3'!A1" display="Indicateur de l'axe 3 &quot;Finances et budget&quot;…............................................................................Onglet 6 "/>
    <hyperlink ref="B26:I26" location="'Axe 4'!A1" display="Indicateur de l'axe 4 &quot;Objectifs&quot;…............................................................................................Onglet 7"/>
  </hyperlink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B1:L66"/>
  <sheetViews>
    <sheetView topLeftCell="A56" zoomScale="96" zoomScaleNormal="96" workbookViewId="0">
      <selection activeCell="H72" sqref="H72"/>
    </sheetView>
  </sheetViews>
  <sheetFormatPr baseColWidth="10" defaultColWidth="10.85546875" defaultRowHeight="15"/>
  <cols>
    <col min="1" max="1" width="3.5703125" style="32" customWidth="1"/>
    <col min="2" max="2" width="10.42578125" style="106" customWidth="1"/>
    <col min="3" max="3" width="11.42578125" style="32" customWidth="1"/>
    <col min="4" max="4" width="10.5703125" style="32" customWidth="1"/>
    <col min="5" max="5" width="30.42578125" style="32" customWidth="1"/>
    <col min="6" max="6" width="21.42578125" style="32" customWidth="1"/>
    <col min="7" max="7" width="17.42578125" style="32" customWidth="1"/>
    <col min="8" max="8" width="20.5703125" style="32" customWidth="1"/>
    <col min="9" max="9" width="22.140625" style="32" customWidth="1"/>
    <col min="10" max="10" width="20.42578125" style="32" customWidth="1"/>
    <col min="11" max="11" width="12.42578125" style="32" customWidth="1"/>
    <col min="12" max="12" width="21.5703125" style="32" customWidth="1"/>
    <col min="13" max="13" width="15.42578125" style="32" customWidth="1"/>
    <col min="14" max="16384" width="10.85546875" style="32"/>
  </cols>
  <sheetData>
    <row r="1" spans="2:12" ht="23.85" customHeight="1">
      <c r="B1" s="660" t="s">
        <v>1200</v>
      </c>
      <c r="C1" s="145"/>
      <c r="D1" s="145"/>
      <c r="E1" s="145"/>
      <c r="F1" s="145"/>
      <c r="G1" s="145"/>
      <c r="H1" s="145"/>
      <c r="I1" s="145"/>
      <c r="J1" s="145"/>
    </row>
    <row r="2" spans="2:12" ht="31.5" customHeight="1">
      <c r="B2" s="146"/>
      <c r="C2" s="43"/>
      <c r="D2" s="43"/>
      <c r="E2" s="659"/>
      <c r="F2" s="43"/>
      <c r="G2" s="43"/>
      <c r="H2" s="43"/>
    </row>
    <row r="3" spans="2:12" ht="25.5" customHeight="1">
      <c r="B3" s="664" t="s">
        <v>1045</v>
      </c>
      <c r="C3" s="664"/>
      <c r="D3" s="664"/>
      <c r="E3" s="664"/>
      <c r="F3" s="664"/>
      <c r="G3" s="664"/>
      <c r="H3" s="664"/>
      <c r="I3" s="664"/>
      <c r="J3" s="664"/>
    </row>
    <row r="4" spans="2:12" ht="250.5" customHeight="1">
      <c r="B4" s="664"/>
      <c r="C4" s="664"/>
      <c r="D4" s="664"/>
      <c r="E4" s="664"/>
      <c r="F4" s="664"/>
      <c r="G4" s="664"/>
      <c r="H4" s="664"/>
      <c r="I4" s="664"/>
      <c r="J4" s="664"/>
    </row>
    <row r="5" spans="2:12" ht="59.1" customHeight="1">
      <c r="B5" s="665" t="s">
        <v>915</v>
      </c>
      <c r="C5" s="665"/>
      <c r="D5" s="665"/>
      <c r="E5" s="665"/>
      <c r="F5" s="665"/>
      <c r="G5" s="665"/>
      <c r="H5" s="665"/>
      <c r="I5" s="665"/>
      <c r="J5" s="665"/>
    </row>
    <row r="6" spans="2:12" ht="252.6" customHeight="1">
      <c r="B6" s="356"/>
      <c r="C6" s="357"/>
      <c r="D6" s="357"/>
      <c r="E6" s="358"/>
      <c r="F6" s="357"/>
      <c r="G6" s="357"/>
      <c r="H6" s="357"/>
      <c r="I6" s="357"/>
      <c r="J6" s="357"/>
      <c r="K6" s="358"/>
      <c r="L6" s="357"/>
    </row>
    <row r="7" spans="2:12" ht="25.35" customHeight="1">
      <c r="B7" s="663" t="s">
        <v>884</v>
      </c>
      <c r="C7" s="663"/>
      <c r="D7" s="663"/>
      <c r="E7" s="663"/>
      <c r="F7" s="663"/>
      <c r="G7" s="663"/>
      <c r="H7" s="663"/>
      <c r="I7" s="663"/>
    </row>
    <row r="8" spans="2:12" ht="13.35" customHeight="1"/>
    <row r="9" spans="2:12" ht="15.6" customHeight="1"/>
    <row r="10" spans="2:12" ht="12.6" customHeight="1">
      <c r="B10" s="156"/>
      <c r="C10" s="157"/>
      <c r="D10" s="158"/>
      <c r="E10" s="158"/>
      <c r="F10" s="159"/>
      <c r="G10" s="39"/>
      <c r="H10" s="39"/>
      <c r="I10" s="39"/>
      <c r="J10" s="39"/>
      <c r="K10" s="39"/>
      <c r="L10" s="39"/>
    </row>
    <row r="60" spans="3:10" ht="18.75">
      <c r="C60" s="359" t="s">
        <v>895</v>
      </c>
    </row>
    <row r="62" spans="3:10" ht="40.35" customHeight="1">
      <c r="C62" s="360" t="s">
        <v>723</v>
      </c>
      <c r="D62" s="361"/>
      <c r="E62" s="455" t="s">
        <v>898</v>
      </c>
      <c r="F62" s="455"/>
    </row>
    <row r="63" spans="3:10">
      <c r="C63" s="666" t="s">
        <v>723</v>
      </c>
      <c r="E63" s="667" t="s">
        <v>1012</v>
      </c>
      <c r="F63" s="667"/>
      <c r="G63" s="667"/>
      <c r="H63" s="667"/>
      <c r="I63" s="667"/>
      <c r="J63" s="667"/>
    </row>
    <row r="64" spans="3:10">
      <c r="C64" s="666"/>
      <c r="E64" s="667"/>
      <c r="F64" s="667"/>
      <c r="G64" s="667"/>
      <c r="H64" s="667"/>
      <c r="I64" s="667"/>
      <c r="J64" s="667"/>
    </row>
    <row r="65" spans="3:10" ht="15.75">
      <c r="C65" s="362" t="s">
        <v>605</v>
      </c>
      <c r="D65" s="363" t="s">
        <v>813</v>
      </c>
      <c r="E65" s="455" t="s">
        <v>1046</v>
      </c>
      <c r="F65" s="657"/>
      <c r="G65" s="657"/>
      <c r="H65" s="657"/>
      <c r="I65" s="657"/>
      <c r="J65" s="657"/>
    </row>
    <row r="66" spans="3:10" ht="36" customHeight="1">
      <c r="C66" s="606">
        <v>1192</v>
      </c>
      <c r="D66" s="363" t="s">
        <v>813</v>
      </c>
      <c r="E66" s="455" t="s">
        <v>1199</v>
      </c>
      <c r="F66" s="456"/>
    </row>
  </sheetData>
  <sheetProtection algorithmName="SHA-512" hashValue="Hr9SkjNdudyz0jhU+O900QJ6q4yY68RLhRXOySwYX0EzLYzu4seuSM2sokWHfb7jtkZgW9KPjB2RXhkNqdqYxw==" saltValue="F1yvZPXXKQSbWdmNsVePyg==" spinCount="100000" sheet="1" selectLockedCells="1" selectUnlockedCells="1"/>
  <mergeCells count="5">
    <mergeCell ref="B7:I7"/>
    <mergeCell ref="B3:J4"/>
    <mergeCell ref="B5:J5"/>
    <mergeCell ref="C63:C64"/>
    <mergeCell ref="E63:J64"/>
  </mergeCells>
  <dataValidations count="1">
    <dataValidation type="list" allowBlank="1" showInputMessage="1" showErrorMessage="1" sqref="C10">
      <formula1>"IME,ITEP,IEM,IMP,IDA,EEAP,IDV,MAS,FAM/EAM,CRP,EEAH,EANM,EHPAD,ESAT,SSIAD,SESSAD,SAMSAH,SPASAD,SAVS,CAMSP,CMPP"</formula1>
    </dataValidation>
  </dataValidations>
  <printOptions horizontalCentered="1" verticalCentered="1"/>
  <pageMargins left="0.70866141732283472" right="0.70866141732283472" top="0.74803149606299213" bottom="0.74803149606299213" header="0.31496062992125984" footer="0.31496062992125984"/>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0" tint="-0.34998626667073579"/>
    <pageSetUpPr fitToPage="1"/>
  </sheetPr>
  <dimension ref="A1:H107"/>
  <sheetViews>
    <sheetView zoomScale="91" zoomScaleNormal="91" zoomScaleSheetLayoutView="40" workbookViewId="0">
      <selection activeCell="C6" sqref="C6"/>
    </sheetView>
  </sheetViews>
  <sheetFormatPr baseColWidth="10" defaultColWidth="11.42578125" defaultRowHeight="50.1" customHeight="1" outlineLevelRow="1" outlineLevelCol="1"/>
  <cols>
    <col min="1" max="1" width="18.42578125" style="1" customWidth="1"/>
    <col min="2" max="2" width="18.42578125" style="20" customWidth="1"/>
    <col min="3" max="3" width="70.5703125" style="2" customWidth="1"/>
    <col min="4" max="4" width="54.5703125" style="22" customWidth="1"/>
    <col min="5" max="5" width="31.5703125" style="2" customWidth="1"/>
    <col min="6" max="6" width="19.140625" style="1" hidden="1" customWidth="1" outlineLevel="1"/>
    <col min="7" max="7" width="24" style="1" customWidth="1" collapsed="1"/>
    <col min="8" max="8" width="3.5703125" style="1" customWidth="1"/>
    <col min="9" max="16384" width="11.42578125" style="1"/>
  </cols>
  <sheetData>
    <row r="1" spans="1:8" ht="50.1" customHeight="1" thickBot="1">
      <c r="A1" s="364"/>
      <c r="B1" s="103"/>
      <c r="C1" s="368" t="s">
        <v>738</v>
      </c>
      <c r="D1" s="103"/>
      <c r="E1" s="103"/>
      <c r="F1" s="103"/>
      <c r="G1" s="365"/>
    </row>
    <row r="2" spans="1:8" ht="8.1" customHeight="1">
      <c r="C2" s="163"/>
    </row>
    <row r="3" spans="1:8" ht="50.1" customHeight="1">
      <c r="A3" s="457" t="s">
        <v>779</v>
      </c>
      <c r="B3" s="37" t="s">
        <v>675</v>
      </c>
      <c r="C3" s="37" t="s">
        <v>900</v>
      </c>
      <c r="D3" s="37" t="s">
        <v>0</v>
      </c>
      <c r="E3" s="37" t="s">
        <v>902</v>
      </c>
      <c r="F3" s="37" t="s">
        <v>33</v>
      </c>
      <c r="G3" s="458" t="s">
        <v>1</v>
      </c>
    </row>
    <row r="4" spans="1:8" ht="12" customHeight="1" thickBot="1">
      <c r="B4" s="1"/>
      <c r="C4" s="1"/>
      <c r="D4" s="1"/>
      <c r="E4" s="1"/>
    </row>
    <row r="5" spans="1:8" ht="50.1" customHeight="1" thickBot="1">
      <c r="A5" s="468" t="s">
        <v>406</v>
      </c>
      <c r="B5" s="469">
        <v>675</v>
      </c>
      <c r="C5" s="470" t="s">
        <v>910</v>
      </c>
      <c r="D5" s="231"/>
      <c r="E5" s="232"/>
      <c r="F5" s="233"/>
      <c r="G5" s="233"/>
      <c r="H5" s="234"/>
    </row>
    <row r="6" spans="1:8" ht="50.1" customHeight="1">
      <c r="A6" s="471"/>
      <c r="B6" s="496">
        <v>675</v>
      </c>
      <c r="C6" s="495" t="s">
        <v>909</v>
      </c>
      <c r="D6" s="474"/>
      <c r="E6" s="475"/>
      <c r="F6" s="476"/>
      <c r="G6" s="477"/>
      <c r="H6" s="459"/>
    </row>
    <row r="7" spans="1:8" ht="50.1" customHeight="1" outlineLevel="1">
      <c r="A7" s="488" t="s">
        <v>407</v>
      </c>
      <c r="B7" s="489">
        <v>676</v>
      </c>
      <c r="C7" s="490" t="s">
        <v>412</v>
      </c>
      <c r="D7" s="491"/>
      <c r="E7" s="492"/>
      <c r="F7" s="493"/>
      <c r="G7" s="494"/>
      <c r="H7" s="459"/>
    </row>
    <row r="8" spans="1:8" ht="50.1" customHeight="1" outlineLevel="1">
      <c r="A8" s="229" t="s">
        <v>407</v>
      </c>
      <c r="B8" s="214">
        <v>677</v>
      </c>
      <c r="C8" s="215" t="s">
        <v>413</v>
      </c>
      <c r="D8" s="216"/>
      <c r="E8" s="217"/>
      <c r="F8" s="218"/>
      <c r="G8" s="219"/>
      <c r="H8" s="459"/>
    </row>
    <row r="9" spans="1:8" ht="50.1" customHeight="1" outlineLevel="1">
      <c r="A9" s="229" t="s">
        <v>407</v>
      </c>
      <c r="B9" s="214">
        <v>678</v>
      </c>
      <c r="C9" s="215" t="s">
        <v>425</v>
      </c>
      <c r="D9" s="216"/>
      <c r="E9" s="217"/>
      <c r="F9" s="218"/>
      <c r="G9" s="219"/>
      <c r="H9" s="459"/>
    </row>
    <row r="10" spans="1:8" ht="50.1" customHeight="1" outlineLevel="1">
      <c r="A10" s="77" t="s">
        <v>407</v>
      </c>
      <c r="B10" s="5">
        <v>679</v>
      </c>
      <c r="C10" s="62" t="s">
        <v>408</v>
      </c>
      <c r="D10" s="13"/>
      <c r="E10" s="62"/>
      <c r="F10" s="63"/>
      <c r="G10" s="64"/>
      <c r="H10" s="459"/>
    </row>
    <row r="11" spans="1:8" ht="50.1" customHeight="1" outlineLevel="1">
      <c r="A11" s="77" t="s">
        <v>407</v>
      </c>
      <c r="B11" s="5">
        <v>680</v>
      </c>
      <c r="C11" s="62" t="s">
        <v>409</v>
      </c>
      <c r="D11" s="13"/>
      <c r="E11" s="62"/>
      <c r="F11" s="63"/>
      <c r="G11" s="64"/>
      <c r="H11" s="459"/>
    </row>
    <row r="12" spans="1:8" ht="50.1" customHeight="1" outlineLevel="1">
      <c r="A12" s="77" t="s">
        <v>407</v>
      </c>
      <c r="B12" s="5">
        <v>681</v>
      </c>
      <c r="C12" s="62" t="s">
        <v>410</v>
      </c>
      <c r="D12" s="13"/>
      <c r="E12" s="62"/>
      <c r="F12" s="63"/>
      <c r="G12" s="64"/>
      <c r="H12" s="459"/>
    </row>
    <row r="13" spans="1:8" ht="50.1" customHeight="1" outlineLevel="1">
      <c r="A13" s="77" t="s">
        <v>407</v>
      </c>
      <c r="B13" s="5">
        <v>682</v>
      </c>
      <c r="C13" s="62" t="s">
        <v>411</v>
      </c>
      <c r="D13" s="13"/>
      <c r="E13" s="62"/>
      <c r="F13" s="63"/>
      <c r="G13" s="64"/>
      <c r="H13" s="459"/>
    </row>
    <row r="14" spans="1:8" ht="50.1" customHeight="1" outlineLevel="1">
      <c r="A14" s="77" t="s">
        <v>407</v>
      </c>
      <c r="B14" s="5">
        <v>683</v>
      </c>
      <c r="C14" s="62" t="s">
        <v>414</v>
      </c>
      <c r="D14" s="13"/>
      <c r="E14" s="62"/>
      <c r="F14" s="63"/>
      <c r="G14" s="64"/>
      <c r="H14" s="459"/>
    </row>
    <row r="15" spans="1:8" ht="50.1" customHeight="1" outlineLevel="1">
      <c r="A15" s="77" t="s">
        <v>407</v>
      </c>
      <c r="B15" s="5">
        <v>684</v>
      </c>
      <c r="C15" s="62" t="s">
        <v>415</v>
      </c>
      <c r="D15" s="13"/>
      <c r="E15" s="62"/>
      <c r="F15" s="63"/>
      <c r="G15" s="64"/>
      <c r="H15" s="459"/>
    </row>
    <row r="16" spans="1:8" ht="50.1" customHeight="1" outlineLevel="1">
      <c r="A16" s="77" t="s">
        <v>407</v>
      </c>
      <c r="B16" s="5">
        <v>685</v>
      </c>
      <c r="C16" s="62" t="s">
        <v>416</v>
      </c>
      <c r="D16" s="13"/>
      <c r="E16" s="62"/>
      <c r="F16" s="63"/>
      <c r="G16" s="64"/>
      <c r="H16" s="459"/>
    </row>
    <row r="17" spans="1:8" ht="50.1" customHeight="1" outlineLevel="1">
      <c r="A17" s="77" t="s">
        <v>407</v>
      </c>
      <c r="B17" s="5">
        <v>686</v>
      </c>
      <c r="C17" s="62" t="s">
        <v>417</v>
      </c>
      <c r="D17" s="13"/>
      <c r="E17" s="62"/>
      <c r="F17" s="63"/>
      <c r="G17" s="64"/>
      <c r="H17" s="459"/>
    </row>
    <row r="18" spans="1:8" ht="50.1" customHeight="1" outlineLevel="1">
      <c r="A18" s="77" t="s">
        <v>407</v>
      </c>
      <c r="B18" s="5">
        <v>687</v>
      </c>
      <c r="C18" s="62" t="s">
        <v>418</v>
      </c>
      <c r="D18" s="13"/>
      <c r="E18" s="62"/>
      <c r="F18" s="63"/>
      <c r="G18" s="64"/>
      <c r="H18" s="459"/>
    </row>
    <row r="19" spans="1:8" ht="50.1" customHeight="1" outlineLevel="1">
      <c r="A19" s="77" t="s">
        <v>407</v>
      </c>
      <c r="B19" s="5">
        <v>688</v>
      </c>
      <c r="C19" s="62" t="s">
        <v>419</v>
      </c>
      <c r="D19" s="13"/>
      <c r="E19" s="62"/>
      <c r="F19" s="63"/>
      <c r="G19" s="64"/>
      <c r="H19" s="459"/>
    </row>
    <row r="20" spans="1:8" ht="50.1" customHeight="1" outlineLevel="1">
      <c r="A20" s="77" t="s">
        <v>407</v>
      </c>
      <c r="B20" s="5">
        <v>689</v>
      </c>
      <c r="C20" s="62" t="s">
        <v>420</v>
      </c>
      <c r="D20" s="13"/>
      <c r="E20" s="62"/>
      <c r="F20" s="63"/>
      <c r="G20" s="64"/>
      <c r="H20" s="459"/>
    </row>
    <row r="21" spans="1:8" ht="50.1" customHeight="1" outlineLevel="1">
      <c r="A21" s="77" t="s">
        <v>407</v>
      </c>
      <c r="B21" s="5">
        <v>690</v>
      </c>
      <c r="C21" s="62" t="s">
        <v>421</v>
      </c>
      <c r="D21" s="13"/>
      <c r="E21" s="62"/>
      <c r="F21" s="63"/>
      <c r="G21" s="64"/>
      <c r="H21" s="459"/>
    </row>
    <row r="22" spans="1:8" ht="50.1" customHeight="1" outlineLevel="1">
      <c r="A22" s="77" t="s">
        <v>407</v>
      </c>
      <c r="B22" s="5">
        <v>691</v>
      </c>
      <c r="C22" s="62" t="s">
        <v>422</v>
      </c>
      <c r="D22" s="13"/>
      <c r="E22" s="62"/>
      <c r="F22" s="63"/>
      <c r="G22" s="64"/>
      <c r="H22" s="459"/>
    </row>
    <row r="23" spans="1:8" ht="50.1" customHeight="1" outlineLevel="1">
      <c r="A23" s="77" t="s">
        <v>407</v>
      </c>
      <c r="B23" s="5">
        <v>692</v>
      </c>
      <c r="C23" s="62" t="s">
        <v>423</v>
      </c>
      <c r="D23" s="13"/>
      <c r="E23" s="62"/>
      <c r="F23" s="63"/>
      <c r="G23" s="64"/>
      <c r="H23" s="459"/>
    </row>
    <row r="24" spans="1:8" ht="50.1" customHeight="1" outlineLevel="1">
      <c r="A24" s="77" t="s">
        <v>407</v>
      </c>
      <c r="B24" s="5">
        <v>693</v>
      </c>
      <c r="C24" s="62" t="s">
        <v>885</v>
      </c>
      <c r="D24" s="13"/>
      <c r="E24" s="62"/>
      <c r="F24" s="63"/>
      <c r="G24" s="64"/>
      <c r="H24" s="459"/>
    </row>
    <row r="25" spans="1:8" ht="50.1" customHeight="1" outlineLevel="1">
      <c r="A25" s="77" t="s">
        <v>407</v>
      </c>
      <c r="B25" s="5">
        <v>694</v>
      </c>
      <c r="C25" s="62" t="s">
        <v>424</v>
      </c>
      <c r="D25" s="13"/>
      <c r="E25" s="62"/>
      <c r="F25" s="63"/>
      <c r="G25" s="64"/>
      <c r="H25" s="459"/>
    </row>
    <row r="26" spans="1:8" ht="50.1" customHeight="1" outlineLevel="1">
      <c r="A26" s="229" t="s">
        <v>407</v>
      </c>
      <c r="B26" s="214">
        <v>695</v>
      </c>
      <c r="C26" s="215" t="s">
        <v>426</v>
      </c>
      <c r="D26" s="216"/>
      <c r="E26" s="217"/>
      <c r="F26" s="218"/>
      <c r="G26" s="219"/>
      <c r="H26" s="459"/>
    </row>
    <row r="27" spans="1:8" ht="50.1" customHeight="1" outlineLevel="1">
      <c r="A27" s="77" t="s">
        <v>407</v>
      </c>
      <c r="B27" s="5">
        <v>696</v>
      </c>
      <c r="C27" s="62" t="s">
        <v>427</v>
      </c>
      <c r="D27" s="13"/>
      <c r="E27" s="62"/>
      <c r="F27" s="63"/>
      <c r="G27" s="64"/>
      <c r="H27" s="459"/>
    </row>
    <row r="28" spans="1:8" ht="50.1" customHeight="1" outlineLevel="1">
      <c r="A28" s="77" t="s">
        <v>407</v>
      </c>
      <c r="B28" s="5">
        <v>697</v>
      </c>
      <c r="C28" s="62" t="s">
        <v>428</v>
      </c>
      <c r="D28" s="13"/>
      <c r="E28" s="62"/>
      <c r="F28" s="63"/>
      <c r="G28" s="64"/>
      <c r="H28" s="459"/>
    </row>
    <row r="29" spans="1:8" ht="50.1" customHeight="1" outlineLevel="1">
      <c r="A29" s="77" t="s">
        <v>407</v>
      </c>
      <c r="B29" s="5">
        <v>698</v>
      </c>
      <c r="C29" s="62" t="s">
        <v>429</v>
      </c>
      <c r="D29" s="13"/>
      <c r="E29" s="62"/>
      <c r="F29" s="63"/>
      <c r="G29" s="64"/>
      <c r="H29" s="459"/>
    </row>
    <row r="30" spans="1:8" ht="50.1" customHeight="1" outlineLevel="1">
      <c r="A30" s="77" t="s">
        <v>407</v>
      </c>
      <c r="B30" s="5">
        <v>699</v>
      </c>
      <c r="C30" s="62" t="s">
        <v>430</v>
      </c>
      <c r="D30" s="13"/>
      <c r="E30" s="62"/>
      <c r="F30" s="63"/>
      <c r="G30" s="64"/>
      <c r="H30" s="459"/>
    </row>
    <row r="31" spans="1:8" ht="50.1" customHeight="1" outlineLevel="1">
      <c r="A31" s="77" t="s">
        <v>407</v>
      </c>
      <c r="B31" s="5">
        <v>700</v>
      </c>
      <c r="C31" s="62" t="s">
        <v>431</v>
      </c>
      <c r="D31" s="13"/>
      <c r="E31" s="62"/>
      <c r="F31" s="63"/>
      <c r="G31" s="64"/>
      <c r="H31" s="459"/>
    </row>
    <row r="32" spans="1:8" ht="50.1" customHeight="1" outlineLevel="1">
      <c r="A32" s="77" t="s">
        <v>407</v>
      </c>
      <c r="B32" s="5">
        <v>701</v>
      </c>
      <c r="C32" s="62" t="s">
        <v>432</v>
      </c>
      <c r="D32" s="13"/>
      <c r="E32" s="62"/>
      <c r="F32" s="63"/>
      <c r="G32" s="64"/>
      <c r="H32" s="459"/>
    </row>
    <row r="33" spans="1:8" s="3" customFormat="1" ht="50.1" customHeight="1" outlineLevel="1">
      <c r="A33" s="77" t="s">
        <v>407</v>
      </c>
      <c r="B33" s="5">
        <v>1058</v>
      </c>
      <c r="C33" s="62" t="s">
        <v>499</v>
      </c>
      <c r="D33" s="13"/>
      <c r="E33" s="87"/>
      <c r="F33" s="86"/>
      <c r="G33" s="88"/>
      <c r="H33" s="460"/>
    </row>
    <row r="34" spans="1:8" s="3" customFormat="1" ht="50.1" customHeight="1" outlineLevel="1">
      <c r="A34" s="77" t="s">
        <v>407</v>
      </c>
      <c r="B34" s="5">
        <v>1059</v>
      </c>
      <c r="C34" s="62" t="s">
        <v>500</v>
      </c>
      <c r="D34" s="13"/>
      <c r="E34" s="87"/>
      <c r="F34" s="86"/>
      <c r="G34" s="88"/>
      <c r="H34" s="460"/>
    </row>
    <row r="35" spans="1:8" ht="50.1" customHeight="1" outlineLevel="1">
      <c r="A35" s="77" t="s">
        <v>407</v>
      </c>
      <c r="B35" s="5">
        <v>702</v>
      </c>
      <c r="C35" s="62" t="s">
        <v>433</v>
      </c>
      <c r="D35" s="13"/>
      <c r="E35" s="62"/>
      <c r="F35" s="63"/>
      <c r="G35" s="64"/>
      <c r="H35" s="459"/>
    </row>
    <row r="36" spans="1:8" ht="50.1" customHeight="1" outlineLevel="1">
      <c r="A36" s="77" t="s">
        <v>407</v>
      </c>
      <c r="B36" s="5">
        <v>703</v>
      </c>
      <c r="C36" s="62" t="s">
        <v>434</v>
      </c>
      <c r="D36" s="13"/>
      <c r="E36" s="62"/>
      <c r="F36" s="63"/>
      <c r="G36" s="64"/>
      <c r="H36" s="459"/>
    </row>
    <row r="37" spans="1:8" ht="50.1" customHeight="1" outlineLevel="1">
      <c r="A37" s="77" t="s">
        <v>407</v>
      </c>
      <c r="B37" s="5">
        <v>704</v>
      </c>
      <c r="C37" s="62" t="s">
        <v>435</v>
      </c>
      <c r="D37" s="13"/>
      <c r="E37" s="62"/>
      <c r="F37" s="63"/>
      <c r="G37" s="64"/>
      <c r="H37" s="459"/>
    </row>
    <row r="38" spans="1:8" ht="50.1" customHeight="1" outlineLevel="1">
      <c r="A38" s="77" t="s">
        <v>407</v>
      </c>
      <c r="B38" s="5">
        <v>705</v>
      </c>
      <c r="C38" s="62" t="s">
        <v>436</v>
      </c>
      <c r="D38" s="13"/>
      <c r="E38" s="62"/>
      <c r="F38" s="63"/>
      <c r="G38" s="64"/>
      <c r="H38" s="459"/>
    </row>
    <row r="39" spans="1:8" ht="50.1" customHeight="1" outlineLevel="1">
      <c r="A39" s="77" t="s">
        <v>407</v>
      </c>
      <c r="B39" s="5">
        <v>706</v>
      </c>
      <c r="C39" s="62" t="s">
        <v>437</v>
      </c>
      <c r="D39" s="13"/>
      <c r="E39" s="62"/>
      <c r="F39" s="63"/>
      <c r="G39" s="64"/>
      <c r="H39" s="459"/>
    </row>
    <row r="40" spans="1:8" ht="50.1" customHeight="1" outlineLevel="1">
      <c r="A40" s="77" t="s">
        <v>407</v>
      </c>
      <c r="B40" s="5">
        <v>831</v>
      </c>
      <c r="C40" s="62" t="s">
        <v>438</v>
      </c>
      <c r="D40" s="13"/>
      <c r="E40" s="62"/>
      <c r="F40" s="63"/>
      <c r="G40" s="64"/>
      <c r="H40" s="459"/>
    </row>
    <row r="41" spans="1:8" ht="50.1" customHeight="1" outlineLevel="1">
      <c r="A41" s="77" t="s">
        <v>407</v>
      </c>
      <c r="B41" s="5">
        <v>707</v>
      </c>
      <c r="C41" s="62" t="s">
        <v>439</v>
      </c>
      <c r="D41" s="13"/>
      <c r="E41" s="62"/>
      <c r="F41" s="63"/>
      <c r="G41" s="64"/>
      <c r="H41" s="459"/>
    </row>
    <row r="42" spans="1:8" ht="50.1" customHeight="1" outlineLevel="1">
      <c r="A42" s="229" t="s">
        <v>407</v>
      </c>
      <c r="B42" s="214">
        <v>708</v>
      </c>
      <c r="C42" s="215" t="s">
        <v>440</v>
      </c>
      <c r="D42" s="216"/>
      <c r="E42" s="217"/>
      <c r="F42" s="218"/>
      <c r="G42" s="219"/>
      <c r="H42" s="459"/>
    </row>
    <row r="43" spans="1:8" ht="50.1" customHeight="1" outlineLevel="1">
      <c r="A43" s="77" t="s">
        <v>407</v>
      </c>
      <c r="B43" s="5">
        <v>709</v>
      </c>
      <c r="C43" s="62" t="s">
        <v>441</v>
      </c>
      <c r="D43" s="13"/>
      <c r="E43" s="62"/>
      <c r="F43" s="63"/>
      <c r="G43" s="64"/>
      <c r="H43" s="459"/>
    </row>
    <row r="44" spans="1:8" ht="50.1" customHeight="1" outlineLevel="1">
      <c r="A44" s="77" t="s">
        <v>407</v>
      </c>
      <c r="B44" s="5">
        <v>832</v>
      </c>
      <c r="C44" s="62" t="s">
        <v>442</v>
      </c>
      <c r="D44" s="13"/>
      <c r="E44" s="62"/>
      <c r="F44" s="63"/>
      <c r="G44" s="64"/>
      <c r="H44" s="459"/>
    </row>
    <row r="45" spans="1:8" ht="50.1" customHeight="1" outlineLevel="1">
      <c r="A45" s="77" t="s">
        <v>407</v>
      </c>
      <c r="B45" s="5">
        <v>833</v>
      </c>
      <c r="C45" s="62" t="s">
        <v>443</v>
      </c>
      <c r="D45" s="13"/>
      <c r="E45" s="62"/>
      <c r="F45" s="63"/>
      <c r="G45" s="64"/>
      <c r="H45" s="459"/>
    </row>
    <row r="46" spans="1:8" ht="50.1" customHeight="1" outlineLevel="1">
      <c r="A46" s="77" t="s">
        <v>407</v>
      </c>
      <c r="B46" s="5">
        <v>710</v>
      </c>
      <c r="C46" s="62" t="s">
        <v>451</v>
      </c>
      <c r="D46" s="13"/>
      <c r="E46" s="62"/>
      <c r="F46" s="63"/>
      <c r="G46" s="64"/>
      <c r="H46" s="459"/>
    </row>
    <row r="47" spans="1:8" ht="50.1" customHeight="1" outlineLevel="1">
      <c r="A47" s="77" t="s">
        <v>407</v>
      </c>
      <c r="B47" s="5">
        <v>712</v>
      </c>
      <c r="C47" s="62" t="s">
        <v>444</v>
      </c>
      <c r="D47" s="13"/>
      <c r="E47" s="62"/>
      <c r="F47" s="63"/>
      <c r="G47" s="64"/>
      <c r="H47" s="459"/>
    </row>
    <row r="48" spans="1:8" ht="50.1" customHeight="1" outlineLevel="1">
      <c r="A48" s="77" t="s">
        <v>407</v>
      </c>
      <c r="B48" s="5">
        <v>713</v>
      </c>
      <c r="C48" s="62" t="s">
        <v>445</v>
      </c>
      <c r="D48" s="13"/>
      <c r="E48" s="62"/>
      <c r="F48" s="63"/>
      <c r="G48" s="64"/>
      <c r="H48" s="459"/>
    </row>
    <row r="49" spans="1:8" ht="50.1" customHeight="1" outlineLevel="1">
      <c r="A49" s="77" t="s">
        <v>407</v>
      </c>
      <c r="B49" s="5">
        <v>714</v>
      </c>
      <c r="C49" s="62" t="s">
        <v>446</v>
      </c>
      <c r="D49" s="13"/>
      <c r="E49" s="62"/>
      <c r="F49" s="63"/>
      <c r="G49" s="64"/>
      <c r="H49" s="459"/>
    </row>
    <row r="50" spans="1:8" ht="50.1" customHeight="1" outlineLevel="1">
      <c r="A50" s="77" t="s">
        <v>407</v>
      </c>
      <c r="B50" s="5">
        <v>715</v>
      </c>
      <c r="C50" s="62" t="s">
        <v>447</v>
      </c>
      <c r="D50" s="13"/>
      <c r="E50" s="62"/>
      <c r="F50" s="63"/>
      <c r="G50" s="64"/>
      <c r="H50" s="459"/>
    </row>
    <row r="51" spans="1:8" ht="50.1" customHeight="1" outlineLevel="1">
      <c r="A51" s="77" t="s">
        <v>407</v>
      </c>
      <c r="B51" s="5">
        <v>716</v>
      </c>
      <c r="C51" s="62" t="s">
        <v>448</v>
      </c>
      <c r="D51" s="13"/>
      <c r="E51" s="62"/>
      <c r="F51" s="63"/>
      <c r="G51" s="64"/>
      <c r="H51" s="459"/>
    </row>
    <row r="52" spans="1:8" ht="50.1" customHeight="1" outlineLevel="1">
      <c r="A52" s="77" t="s">
        <v>407</v>
      </c>
      <c r="B52" s="5">
        <v>717</v>
      </c>
      <c r="C52" s="62" t="s">
        <v>449</v>
      </c>
      <c r="D52" s="13"/>
      <c r="E52" s="62"/>
      <c r="F52" s="63"/>
      <c r="G52" s="64"/>
      <c r="H52" s="459"/>
    </row>
    <row r="53" spans="1:8" ht="50.1" customHeight="1" outlineLevel="1">
      <c r="A53" s="77" t="s">
        <v>407</v>
      </c>
      <c r="B53" s="5">
        <v>718</v>
      </c>
      <c r="C53" s="62" t="s">
        <v>450</v>
      </c>
      <c r="D53" s="13"/>
      <c r="E53" s="62"/>
      <c r="F53" s="63"/>
      <c r="G53" s="64"/>
      <c r="H53" s="459"/>
    </row>
    <row r="54" spans="1:8" ht="50.1" customHeight="1" outlineLevel="1">
      <c r="A54" s="229" t="s">
        <v>407</v>
      </c>
      <c r="B54" s="214">
        <v>719</v>
      </c>
      <c r="C54" s="215" t="s">
        <v>455</v>
      </c>
      <c r="D54" s="216"/>
      <c r="E54" s="217"/>
      <c r="F54" s="218"/>
      <c r="G54" s="219"/>
      <c r="H54" s="459"/>
    </row>
    <row r="55" spans="1:8" ht="50.1" customHeight="1" outlineLevel="1">
      <c r="A55" s="77" t="s">
        <v>407</v>
      </c>
      <c r="B55" s="5">
        <v>720</v>
      </c>
      <c r="C55" s="62" t="s">
        <v>452</v>
      </c>
      <c r="D55" s="13"/>
      <c r="E55" s="62"/>
      <c r="F55" s="63"/>
      <c r="G55" s="64"/>
      <c r="H55" s="459"/>
    </row>
    <row r="56" spans="1:8" ht="50.1" customHeight="1" outlineLevel="1">
      <c r="A56" s="77" t="s">
        <v>407</v>
      </c>
      <c r="B56" s="5">
        <v>721</v>
      </c>
      <c r="C56" s="62" t="s">
        <v>453</v>
      </c>
      <c r="D56" s="13"/>
      <c r="E56" s="62"/>
      <c r="F56" s="63"/>
      <c r="G56" s="64"/>
      <c r="H56" s="459"/>
    </row>
    <row r="57" spans="1:8" ht="50.1" customHeight="1" outlineLevel="1">
      <c r="A57" s="77" t="s">
        <v>407</v>
      </c>
      <c r="B57" s="5">
        <v>722</v>
      </c>
      <c r="C57" s="62" t="s">
        <v>886</v>
      </c>
      <c r="D57" s="13"/>
      <c r="E57" s="62"/>
      <c r="F57" s="63"/>
      <c r="G57" s="64"/>
      <c r="H57" s="459"/>
    </row>
    <row r="58" spans="1:8" ht="50.1" customHeight="1" outlineLevel="1">
      <c r="A58" s="77" t="s">
        <v>407</v>
      </c>
      <c r="B58" s="5">
        <v>723</v>
      </c>
      <c r="C58" s="62" t="s">
        <v>454</v>
      </c>
      <c r="D58" s="13"/>
      <c r="E58" s="62"/>
      <c r="F58" s="63"/>
      <c r="G58" s="64"/>
      <c r="H58" s="459"/>
    </row>
    <row r="59" spans="1:8" ht="50.1" customHeight="1" outlineLevel="1">
      <c r="A59" s="229" t="s">
        <v>407</v>
      </c>
      <c r="B59" s="214">
        <v>1060</v>
      </c>
      <c r="C59" s="215" t="s">
        <v>514</v>
      </c>
      <c r="D59" s="216"/>
      <c r="E59" s="230"/>
      <c r="F59" s="218"/>
      <c r="G59" s="219"/>
      <c r="H59" s="459"/>
    </row>
    <row r="60" spans="1:8" ht="50.1" customHeight="1" outlineLevel="1">
      <c r="A60" s="77" t="s">
        <v>407</v>
      </c>
      <c r="B60" s="5">
        <v>1061</v>
      </c>
      <c r="C60" s="62" t="s">
        <v>515</v>
      </c>
      <c r="D60" s="13"/>
      <c r="E60" s="87"/>
      <c r="F60" s="63"/>
      <c r="G60" s="64"/>
      <c r="H60" s="459"/>
    </row>
    <row r="61" spans="1:8" ht="50.1" customHeight="1" outlineLevel="1">
      <c r="A61" s="77" t="s">
        <v>407</v>
      </c>
      <c r="B61" s="5">
        <v>1062</v>
      </c>
      <c r="C61" s="62" t="s">
        <v>516</v>
      </c>
      <c r="D61" s="13"/>
      <c r="E61" s="87"/>
      <c r="F61" s="63"/>
      <c r="G61" s="64"/>
      <c r="H61" s="459"/>
    </row>
    <row r="62" spans="1:8" ht="50.1" customHeight="1" outlineLevel="1">
      <c r="A62" s="77" t="s">
        <v>407</v>
      </c>
      <c r="B62" s="5">
        <v>1063</v>
      </c>
      <c r="C62" s="62" t="s">
        <v>519</v>
      </c>
      <c r="D62" s="13"/>
      <c r="E62" s="87"/>
      <c r="F62" s="63"/>
      <c r="G62" s="64"/>
      <c r="H62" s="459"/>
    </row>
    <row r="63" spans="1:8" ht="50.1" customHeight="1" outlineLevel="1">
      <c r="A63" s="229" t="s">
        <v>407</v>
      </c>
      <c r="B63" s="214">
        <v>1064</v>
      </c>
      <c r="C63" s="215" t="s">
        <v>517</v>
      </c>
      <c r="D63" s="216"/>
      <c r="E63" s="230"/>
      <c r="F63" s="218"/>
      <c r="G63" s="219"/>
      <c r="H63" s="459"/>
    </row>
    <row r="64" spans="1:8" ht="50.1" customHeight="1" outlineLevel="1">
      <c r="A64" s="77" t="s">
        <v>407</v>
      </c>
      <c r="B64" s="5">
        <v>1065</v>
      </c>
      <c r="C64" s="62" t="s">
        <v>518</v>
      </c>
      <c r="D64" s="13"/>
      <c r="E64" s="87"/>
      <c r="F64" s="63"/>
      <c r="G64" s="64"/>
      <c r="H64" s="459"/>
    </row>
    <row r="65" spans="1:8" ht="50.1" customHeight="1" outlineLevel="1">
      <c r="A65" s="229" t="s">
        <v>407</v>
      </c>
      <c r="B65" s="214">
        <v>815</v>
      </c>
      <c r="C65" s="228" t="s">
        <v>456</v>
      </c>
      <c r="D65" s="216"/>
      <c r="E65" s="217"/>
      <c r="F65" s="218"/>
      <c r="G65" s="219"/>
      <c r="H65" s="459"/>
    </row>
    <row r="66" spans="1:8" ht="50.1" customHeight="1" outlineLevel="1">
      <c r="A66" s="77" t="s">
        <v>407</v>
      </c>
      <c r="B66" s="5">
        <v>724</v>
      </c>
      <c r="C66" s="62" t="s">
        <v>457</v>
      </c>
      <c r="D66" s="212" t="s">
        <v>460</v>
      </c>
      <c r="E66" s="115" t="s">
        <v>723</v>
      </c>
      <c r="F66" s="63"/>
      <c r="G66" s="64"/>
      <c r="H66" s="459"/>
    </row>
    <row r="67" spans="1:8" ht="50.1" customHeight="1" outlineLevel="1">
      <c r="A67" s="77" t="s">
        <v>407</v>
      </c>
      <c r="B67" s="5">
        <v>725</v>
      </c>
      <c r="C67" s="62" t="s">
        <v>458</v>
      </c>
      <c r="D67" s="13"/>
      <c r="E67" s="116" t="s">
        <v>723</v>
      </c>
      <c r="F67" s="63" t="s">
        <v>461</v>
      </c>
      <c r="G67" s="64"/>
      <c r="H67" s="459"/>
    </row>
    <row r="68" spans="1:8" ht="50.1" customHeight="1" outlineLevel="1" thickBot="1">
      <c r="A68" s="78" t="s">
        <v>407</v>
      </c>
      <c r="B68" s="478">
        <v>726</v>
      </c>
      <c r="C68" s="67" t="s">
        <v>459</v>
      </c>
      <c r="D68" s="479"/>
      <c r="E68" s="480" t="s">
        <v>723</v>
      </c>
      <c r="F68" s="68" t="s">
        <v>461</v>
      </c>
      <c r="G68" s="69"/>
      <c r="H68" s="459"/>
    </row>
    <row r="69" spans="1:8" ht="22.35" customHeight="1" outlineLevel="1" thickBot="1">
      <c r="A69" s="461"/>
      <c r="B69" s="462"/>
      <c r="C69" s="463"/>
      <c r="D69" s="464"/>
      <c r="E69" s="465"/>
      <c r="F69" s="466"/>
      <c r="G69" s="466"/>
      <c r="H69" s="467"/>
    </row>
    <row r="70" spans="1:8" ht="50.1" customHeight="1" thickBot="1">
      <c r="A70" s="236"/>
      <c r="E70" s="237"/>
    </row>
    <row r="71" spans="1:8" ht="50.1" customHeight="1" thickBot="1">
      <c r="A71" s="482" t="s">
        <v>462</v>
      </c>
      <c r="B71" s="483"/>
      <c r="C71" s="484"/>
      <c r="D71" s="231"/>
      <c r="E71" s="232"/>
      <c r="F71" s="233"/>
      <c r="G71" s="233"/>
      <c r="H71" s="234"/>
    </row>
    <row r="72" spans="1:8" ht="50.1" customHeight="1" outlineLevel="1">
      <c r="A72" s="485" t="s">
        <v>462</v>
      </c>
      <c r="B72" s="472">
        <v>972</v>
      </c>
      <c r="C72" s="473" t="s">
        <v>463</v>
      </c>
      <c r="D72" s="474"/>
      <c r="E72" s="475"/>
      <c r="F72" s="476"/>
      <c r="G72" s="477"/>
      <c r="H72" s="459"/>
    </row>
    <row r="73" spans="1:8" ht="50.1" customHeight="1" outlineLevel="1">
      <c r="A73" s="213" t="s">
        <v>462</v>
      </c>
      <c r="B73" s="5">
        <v>973</v>
      </c>
      <c r="C73" s="62" t="s">
        <v>464</v>
      </c>
      <c r="D73" s="13"/>
      <c r="E73" s="62"/>
      <c r="F73" s="63"/>
      <c r="G73" s="64"/>
      <c r="H73" s="459"/>
    </row>
    <row r="74" spans="1:8" ht="50.1" customHeight="1" outlineLevel="1">
      <c r="A74" s="213" t="s">
        <v>462</v>
      </c>
      <c r="B74" s="5">
        <v>974</v>
      </c>
      <c r="C74" s="62" t="s">
        <v>465</v>
      </c>
      <c r="D74" s="13" t="s">
        <v>467</v>
      </c>
      <c r="E74" s="116" t="s">
        <v>723</v>
      </c>
      <c r="F74" s="63"/>
      <c r="G74" s="64"/>
      <c r="H74" s="459"/>
    </row>
    <row r="75" spans="1:8" ht="81" customHeight="1" outlineLevel="1">
      <c r="A75" s="213" t="s">
        <v>462</v>
      </c>
      <c r="B75" s="5">
        <v>975</v>
      </c>
      <c r="C75" s="62" t="s">
        <v>887</v>
      </c>
      <c r="D75" s="13" t="s">
        <v>468</v>
      </c>
      <c r="E75" s="116" t="s">
        <v>723</v>
      </c>
      <c r="F75" s="63" t="s">
        <v>469</v>
      </c>
      <c r="G75" s="64"/>
      <c r="H75" s="459"/>
    </row>
    <row r="76" spans="1:8" ht="50.1" customHeight="1" outlineLevel="1">
      <c r="A76" s="213" t="s">
        <v>462</v>
      </c>
      <c r="B76" s="5">
        <v>976</v>
      </c>
      <c r="C76" s="62" t="s">
        <v>466</v>
      </c>
      <c r="D76" s="13" t="s">
        <v>467</v>
      </c>
      <c r="E76" s="116" t="s">
        <v>723</v>
      </c>
      <c r="F76" s="63"/>
      <c r="G76" s="64"/>
      <c r="H76" s="459"/>
    </row>
    <row r="77" spans="1:8" ht="66.599999999999994" customHeight="1" outlineLevel="1">
      <c r="A77" s="213" t="s">
        <v>462</v>
      </c>
      <c r="B77" s="5">
        <v>977</v>
      </c>
      <c r="C77" s="62" t="s">
        <v>887</v>
      </c>
      <c r="D77" s="13" t="s">
        <v>468</v>
      </c>
      <c r="E77" s="116" t="s">
        <v>723</v>
      </c>
      <c r="F77" s="63" t="s">
        <v>470</v>
      </c>
      <c r="G77" s="64"/>
      <c r="H77" s="459"/>
    </row>
    <row r="78" spans="1:8" ht="50.1" customHeight="1" outlineLevel="1">
      <c r="A78" s="220" t="s">
        <v>462</v>
      </c>
      <c r="B78" s="214">
        <v>980</v>
      </c>
      <c r="C78" s="221" t="s">
        <v>892</v>
      </c>
      <c r="D78" s="216"/>
      <c r="E78" s="217"/>
      <c r="F78" s="218"/>
      <c r="G78" s="219"/>
      <c r="H78" s="459"/>
    </row>
    <row r="79" spans="1:8" ht="50.1" customHeight="1" outlineLevel="1">
      <c r="A79" s="213" t="s">
        <v>462</v>
      </c>
      <c r="B79" s="5">
        <v>981</v>
      </c>
      <c r="C79" s="62" t="s">
        <v>888</v>
      </c>
      <c r="D79" s="13" t="s">
        <v>467</v>
      </c>
      <c r="E79" s="116" t="s">
        <v>723</v>
      </c>
      <c r="F79" s="63"/>
      <c r="G79" s="64"/>
      <c r="H79" s="459"/>
    </row>
    <row r="80" spans="1:8" ht="70.5" customHeight="1" outlineLevel="1">
      <c r="A80" s="213" t="s">
        <v>462</v>
      </c>
      <c r="B80" s="5">
        <v>982</v>
      </c>
      <c r="C80" s="62" t="s">
        <v>887</v>
      </c>
      <c r="D80" s="13" t="s">
        <v>468</v>
      </c>
      <c r="E80" s="116" t="s">
        <v>723</v>
      </c>
      <c r="F80" s="63" t="s">
        <v>471</v>
      </c>
      <c r="G80" s="64"/>
      <c r="H80" s="459"/>
    </row>
    <row r="81" spans="1:8" ht="50.1" customHeight="1" outlineLevel="1">
      <c r="A81" s="213" t="s">
        <v>462</v>
      </c>
      <c r="B81" s="5">
        <v>983</v>
      </c>
      <c r="C81" s="62" t="s">
        <v>494</v>
      </c>
      <c r="D81" s="13" t="s">
        <v>467</v>
      </c>
      <c r="E81" s="116" t="s">
        <v>723</v>
      </c>
      <c r="F81" s="63"/>
      <c r="G81" s="64"/>
      <c r="H81" s="459"/>
    </row>
    <row r="82" spans="1:8" ht="80.849999999999994" customHeight="1" outlineLevel="1">
      <c r="A82" s="213" t="s">
        <v>462</v>
      </c>
      <c r="B82" s="5">
        <v>984</v>
      </c>
      <c r="C82" s="62" t="s">
        <v>889</v>
      </c>
      <c r="D82" s="13" t="s">
        <v>468</v>
      </c>
      <c r="E82" s="116" t="s">
        <v>723</v>
      </c>
      <c r="F82" s="63" t="s">
        <v>472</v>
      </c>
      <c r="G82" s="64"/>
      <c r="H82" s="459"/>
    </row>
    <row r="83" spans="1:8" ht="50.1" customHeight="1" outlineLevel="1">
      <c r="A83" s="220" t="s">
        <v>462</v>
      </c>
      <c r="B83" s="214">
        <v>987</v>
      </c>
      <c r="C83" s="221" t="s">
        <v>108</v>
      </c>
      <c r="D83" s="216"/>
      <c r="E83" s="217"/>
      <c r="F83" s="218"/>
      <c r="G83" s="219"/>
      <c r="H83" s="459"/>
    </row>
    <row r="84" spans="1:8" ht="50.1" customHeight="1" outlineLevel="1">
      <c r="A84" s="213" t="s">
        <v>462</v>
      </c>
      <c r="B84" s="5">
        <v>988</v>
      </c>
      <c r="C84" s="62" t="s">
        <v>473</v>
      </c>
      <c r="D84" s="13" t="s">
        <v>467</v>
      </c>
      <c r="E84" s="116" t="s">
        <v>723</v>
      </c>
      <c r="F84" s="63"/>
      <c r="G84" s="64"/>
      <c r="H84" s="459"/>
    </row>
    <row r="85" spans="1:8" ht="88.35" customHeight="1" outlineLevel="1">
      <c r="A85" s="213" t="s">
        <v>462</v>
      </c>
      <c r="B85" s="5">
        <v>989</v>
      </c>
      <c r="C85" s="62" t="s">
        <v>887</v>
      </c>
      <c r="D85" s="13" t="s">
        <v>468</v>
      </c>
      <c r="E85" s="116" t="s">
        <v>723</v>
      </c>
      <c r="F85" s="63" t="s">
        <v>474</v>
      </c>
      <c r="G85" s="64"/>
      <c r="H85" s="459"/>
    </row>
    <row r="86" spans="1:8" ht="50.1" customHeight="1" outlineLevel="1">
      <c r="A86" s="213" t="s">
        <v>462</v>
      </c>
      <c r="B86" s="5">
        <v>990</v>
      </c>
      <c r="C86" s="62" t="s">
        <v>890</v>
      </c>
      <c r="D86" s="13" t="s">
        <v>467</v>
      </c>
      <c r="E86" s="116" t="s">
        <v>723</v>
      </c>
      <c r="F86" s="63"/>
      <c r="G86" s="64"/>
      <c r="H86" s="459"/>
    </row>
    <row r="87" spans="1:8" ht="69.599999999999994" customHeight="1" outlineLevel="1">
      <c r="A87" s="213" t="s">
        <v>462</v>
      </c>
      <c r="B87" s="5">
        <v>991</v>
      </c>
      <c r="C87" s="62" t="s">
        <v>887</v>
      </c>
      <c r="D87" s="13" t="s">
        <v>468</v>
      </c>
      <c r="E87" s="116" t="s">
        <v>723</v>
      </c>
      <c r="F87" s="63" t="s">
        <v>475</v>
      </c>
      <c r="G87" s="64"/>
      <c r="H87" s="459"/>
    </row>
    <row r="88" spans="1:8" ht="50.1" customHeight="1" outlineLevel="1">
      <c r="A88" s="220" t="s">
        <v>462</v>
      </c>
      <c r="B88" s="218">
        <v>994</v>
      </c>
      <c r="C88" s="221" t="s">
        <v>476</v>
      </c>
      <c r="D88" s="223"/>
      <c r="E88" s="223"/>
      <c r="F88" s="222"/>
      <c r="G88" s="224"/>
      <c r="H88" s="459"/>
    </row>
    <row r="89" spans="1:8" ht="50.1" customHeight="1" outlineLevel="1">
      <c r="A89" s="213" t="s">
        <v>462</v>
      </c>
      <c r="B89" s="5">
        <v>995</v>
      </c>
      <c r="C89" s="62" t="s">
        <v>477</v>
      </c>
      <c r="D89" s="13" t="s">
        <v>467</v>
      </c>
      <c r="E89" s="116" t="s">
        <v>723</v>
      </c>
      <c r="F89" s="63"/>
      <c r="G89" s="64"/>
      <c r="H89" s="459"/>
    </row>
    <row r="90" spans="1:8" ht="50.1" customHeight="1" outlineLevel="1">
      <c r="A90" s="213" t="s">
        <v>462</v>
      </c>
      <c r="B90" s="5">
        <v>997</v>
      </c>
      <c r="C90" s="62" t="s">
        <v>478</v>
      </c>
      <c r="D90" s="13" t="s">
        <v>467</v>
      </c>
      <c r="E90" s="116" t="s">
        <v>723</v>
      </c>
      <c r="F90" s="63"/>
      <c r="G90" s="64"/>
      <c r="H90" s="459"/>
    </row>
    <row r="91" spans="1:8" ht="70.349999999999994" customHeight="1" outlineLevel="1">
      <c r="A91" s="213" t="s">
        <v>462</v>
      </c>
      <c r="B91" s="5">
        <v>998</v>
      </c>
      <c r="C91" s="62" t="s">
        <v>887</v>
      </c>
      <c r="D91" s="13" t="s">
        <v>468</v>
      </c>
      <c r="E91" s="116" t="s">
        <v>723</v>
      </c>
      <c r="F91" s="63" t="s">
        <v>479</v>
      </c>
      <c r="G91" s="64"/>
      <c r="H91" s="459"/>
    </row>
    <row r="92" spans="1:8" ht="50.1" customHeight="1" outlineLevel="1">
      <c r="A92" s="213" t="s">
        <v>462</v>
      </c>
      <c r="B92" s="5">
        <v>1066</v>
      </c>
      <c r="C92" s="62" t="s">
        <v>495</v>
      </c>
      <c r="D92" s="212" t="s">
        <v>496</v>
      </c>
      <c r="E92" s="116" t="s">
        <v>723</v>
      </c>
      <c r="F92" s="63"/>
      <c r="G92" s="64"/>
      <c r="H92" s="459"/>
    </row>
    <row r="93" spans="1:8" ht="85.35" customHeight="1" outlineLevel="1">
      <c r="A93" s="213" t="s">
        <v>462</v>
      </c>
      <c r="B93" s="5">
        <v>1067</v>
      </c>
      <c r="C93" s="62" t="s">
        <v>887</v>
      </c>
      <c r="D93" s="13" t="s">
        <v>468</v>
      </c>
      <c r="E93" s="116" t="s">
        <v>723</v>
      </c>
      <c r="F93" s="86" t="s">
        <v>520</v>
      </c>
      <c r="G93" s="64"/>
      <c r="H93" s="459"/>
    </row>
    <row r="94" spans="1:8" ht="50.1" customHeight="1" outlineLevel="1">
      <c r="A94" s="220" t="s">
        <v>462</v>
      </c>
      <c r="B94" s="214">
        <v>999</v>
      </c>
      <c r="C94" s="221" t="s">
        <v>115</v>
      </c>
      <c r="D94" s="216"/>
      <c r="E94" s="217"/>
      <c r="F94" s="218"/>
      <c r="G94" s="219"/>
      <c r="H94" s="459"/>
    </row>
    <row r="95" spans="1:8" ht="50.1" customHeight="1" outlineLevel="1">
      <c r="A95" s="213" t="s">
        <v>462</v>
      </c>
      <c r="B95" s="5">
        <v>1000</v>
      </c>
      <c r="C95" s="62" t="s">
        <v>480</v>
      </c>
      <c r="D95" s="13" t="s">
        <v>467</v>
      </c>
      <c r="E95" s="116" t="s">
        <v>723</v>
      </c>
      <c r="F95" s="63"/>
      <c r="G95" s="64"/>
      <c r="H95" s="459"/>
    </row>
    <row r="96" spans="1:8" ht="74.849999999999994" customHeight="1" outlineLevel="1">
      <c r="A96" s="213" t="s">
        <v>462</v>
      </c>
      <c r="B96" s="5">
        <v>1001</v>
      </c>
      <c r="C96" s="62" t="s">
        <v>887</v>
      </c>
      <c r="D96" s="13" t="s">
        <v>468</v>
      </c>
      <c r="E96" s="116" t="s">
        <v>723</v>
      </c>
      <c r="F96" s="63" t="s">
        <v>482</v>
      </c>
      <c r="G96" s="64"/>
      <c r="H96" s="459"/>
    </row>
    <row r="97" spans="1:8" ht="50.1" customHeight="1" outlineLevel="1">
      <c r="A97" s="213" t="s">
        <v>462</v>
      </c>
      <c r="B97" s="5">
        <v>1002</v>
      </c>
      <c r="C97" s="62" t="s">
        <v>481</v>
      </c>
      <c r="D97" s="13" t="s">
        <v>467</v>
      </c>
      <c r="E97" s="116" t="s">
        <v>723</v>
      </c>
      <c r="F97" s="63"/>
      <c r="G97" s="64"/>
      <c r="H97" s="459"/>
    </row>
    <row r="98" spans="1:8" ht="83.85" customHeight="1" outlineLevel="1">
      <c r="A98" s="213" t="s">
        <v>462</v>
      </c>
      <c r="B98" s="5">
        <v>1003</v>
      </c>
      <c r="C98" s="62" t="s">
        <v>887</v>
      </c>
      <c r="D98" s="13" t="s">
        <v>468</v>
      </c>
      <c r="E98" s="116" t="s">
        <v>723</v>
      </c>
      <c r="F98" s="63" t="s">
        <v>483</v>
      </c>
      <c r="G98" s="64"/>
      <c r="H98" s="459"/>
    </row>
    <row r="99" spans="1:8" ht="50.1" customHeight="1" outlineLevel="1">
      <c r="A99" s="220" t="s">
        <v>462</v>
      </c>
      <c r="B99" s="214">
        <v>1028</v>
      </c>
      <c r="C99" s="221" t="s">
        <v>484</v>
      </c>
      <c r="D99" s="216"/>
      <c r="E99" s="217"/>
      <c r="F99" s="218"/>
      <c r="G99" s="219"/>
      <c r="H99" s="459"/>
    </row>
    <row r="100" spans="1:8" ht="50.1" customHeight="1" outlineLevel="1">
      <c r="A100" s="213" t="s">
        <v>462</v>
      </c>
      <c r="B100" s="5">
        <v>985</v>
      </c>
      <c r="C100" s="62" t="s">
        <v>484</v>
      </c>
      <c r="D100" s="13" t="s">
        <v>467</v>
      </c>
      <c r="E100" s="116" t="s">
        <v>723</v>
      </c>
      <c r="F100" s="63"/>
      <c r="G100" s="64"/>
      <c r="H100" s="459"/>
    </row>
    <row r="101" spans="1:8" ht="78" customHeight="1" outlineLevel="1">
      <c r="A101" s="213" t="s">
        <v>462</v>
      </c>
      <c r="B101" s="5">
        <v>986</v>
      </c>
      <c r="C101" s="62" t="s">
        <v>887</v>
      </c>
      <c r="D101" s="13" t="s">
        <v>468</v>
      </c>
      <c r="E101" s="116" t="s">
        <v>723</v>
      </c>
      <c r="F101" s="63" t="s">
        <v>486</v>
      </c>
      <c r="G101" s="64"/>
      <c r="H101" s="459"/>
    </row>
    <row r="102" spans="1:8" ht="50.1" customHeight="1" outlineLevel="1">
      <c r="A102" s="220" t="s">
        <v>462</v>
      </c>
      <c r="B102" s="214">
        <v>1068</v>
      </c>
      <c r="C102" s="226" t="s">
        <v>497</v>
      </c>
      <c r="D102" s="216"/>
      <c r="E102" s="225"/>
      <c r="F102" s="218"/>
      <c r="G102" s="219"/>
      <c r="H102" s="459"/>
    </row>
    <row r="103" spans="1:8" ht="50.1" customHeight="1" outlineLevel="1">
      <c r="A103" s="213" t="s">
        <v>462</v>
      </c>
      <c r="B103" s="5">
        <v>1004</v>
      </c>
      <c r="C103" s="62" t="s">
        <v>485</v>
      </c>
      <c r="D103" s="13"/>
      <c r="E103" s="116" t="s">
        <v>723</v>
      </c>
      <c r="F103" s="63"/>
      <c r="G103" s="64"/>
      <c r="H103" s="459"/>
    </row>
    <row r="104" spans="1:8" ht="50.1" customHeight="1" outlineLevel="1">
      <c r="A104" s="220" t="s">
        <v>462</v>
      </c>
      <c r="B104" s="227"/>
      <c r="C104" s="215" t="s">
        <v>487</v>
      </c>
      <c r="D104" s="216"/>
      <c r="E104" s="217"/>
      <c r="F104" s="218"/>
      <c r="G104" s="219"/>
      <c r="H104" s="459"/>
    </row>
    <row r="105" spans="1:8" ht="50.1" customHeight="1" outlineLevel="1" thickBot="1">
      <c r="A105" s="83"/>
      <c r="B105" s="478">
        <v>777</v>
      </c>
      <c r="C105" s="67" t="s">
        <v>488</v>
      </c>
      <c r="D105" s="479"/>
      <c r="E105" s="67"/>
      <c r="F105" s="68"/>
      <c r="G105" s="69"/>
      <c r="H105" s="459"/>
    </row>
    <row r="106" spans="1:8" ht="50.1" customHeight="1" outlineLevel="1" thickBot="1">
      <c r="A106" s="481"/>
      <c r="B106" s="462"/>
      <c r="C106" s="463"/>
      <c r="D106" s="464"/>
      <c r="E106" s="463"/>
      <c r="F106" s="466"/>
      <c r="G106" s="466"/>
      <c r="H106" s="467"/>
    </row>
    <row r="107" spans="1:8" ht="50.1" customHeight="1" outlineLevel="1"/>
  </sheetData>
  <sheetProtection algorithmName="SHA-512" hashValue="D4JlO+yWOhNG2q5byyt7EkafWWOCqI+6Q10Iosbhuyard/5o7Zf61En3P+Se5eS34K1VlfDFzlzompfHhaYy4g==" saltValue="wFgOhWGDswIH+hiDXVLgmw==" spinCount="100000" sheet="1" objects="1" scenarios="1"/>
  <pageMargins left="0.70866141732283472" right="0.70866141732283472" top="0.74803149606299213" bottom="0.74803149606299213" header="0.31496062992125984" footer="0.31496062992125984"/>
  <pageSetup paperSize="9" scale="58" fitToHeight="0"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tabColor theme="0" tint="-0.34998626667073579"/>
    <pageSetUpPr fitToPage="1"/>
  </sheetPr>
  <dimension ref="A1:L221"/>
  <sheetViews>
    <sheetView zoomScale="71" zoomScaleNormal="71" zoomScaleSheetLayoutView="70" workbookViewId="0"/>
  </sheetViews>
  <sheetFormatPr baseColWidth="10" defaultColWidth="11.42578125" defaultRowHeight="15" outlineLevelRow="1" outlineLevelCol="1"/>
  <cols>
    <col min="1" max="1" width="18.42578125" style="1" customWidth="1"/>
    <col min="2" max="2" width="21.5703125" style="1" customWidth="1"/>
    <col min="3" max="3" width="70.5703125" style="2" customWidth="1"/>
    <col min="4" max="4" width="54.5703125" style="2" customWidth="1"/>
    <col min="5" max="5" width="26.140625" style="53" customWidth="1"/>
    <col min="6" max="6" width="21.42578125" style="1" customWidth="1"/>
    <col min="7" max="7" width="42.140625" style="1" customWidth="1"/>
    <col min="8" max="8" width="23.42578125" style="1" customWidth="1"/>
    <col min="9" max="9" width="42.140625" style="1" customWidth="1"/>
    <col min="10" max="10" width="53.42578125" style="151" hidden="1" customWidth="1" outlineLevel="1"/>
    <col min="11" max="11" width="23.42578125" style="1" customWidth="1" collapsed="1"/>
    <col min="12" max="12" width="3.5703125" style="1" customWidth="1"/>
    <col min="13" max="16384" width="11.42578125" style="1"/>
  </cols>
  <sheetData>
    <row r="1" spans="1:12" ht="59.85" customHeight="1" thickBot="1">
      <c r="A1" s="155" t="s">
        <v>881</v>
      </c>
      <c r="B1" s="211" t="s">
        <v>893</v>
      </c>
      <c r="C1" s="180"/>
      <c r="D1" s="369" t="s">
        <v>2</v>
      </c>
      <c r="E1" s="110"/>
      <c r="F1" s="104"/>
      <c r="G1" s="104"/>
      <c r="H1" s="104"/>
      <c r="I1" s="104"/>
      <c r="J1" s="148"/>
      <c r="K1" s="181"/>
    </row>
    <row r="2" spans="1:12" ht="8.85" customHeight="1">
      <c r="B2" s="153"/>
      <c r="C2" s="153"/>
      <c r="D2" s="48"/>
      <c r="E2" s="91"/>
      <c r="F2" s="153"/>
      <c r="G2" s="153"/>
      <c r="H2" s="153"/>
      <c r="I2" s="153"/>
      <c r="J2" s="154"/>
    </row>
    <row r="3" spans="1:12" s="91" customFormat="1" ht="68.099999999999994" customHeight="1">
      <c r="A3" s="36" t="s">
        <v>777</v>
      </c>
      <c r="B3" s="102" t="s">
        <v>675</v>
      </c>
      <c r="C3" s="37" t="s">
        <v>901</v>
      </c>
      <c r="D3" s="37" t="s">
        <v>0</v>
      </c>
      <c r="E3" s="37" t="s">
        <v>903</v>
      </c>
      <c r="F3" s="37" t="s">
        <v>904</v>
      </c>
      <c r="G3" s="37" t="s">
        <v>740</v>
      </c>
      <c r="H3" s="37" t="s">
        <v>905</v>
      </c>
      <c r="I3" s="37" t="s">
        <v>863</v>
      </c>
      <c r="J3" s="238" t="s">
        <v>891</v>
      </c>
      <c r="K3" s="37" t="s">
        <v>882</v>
      </c>
      <c r="L3" s="208"/>
    </row>
    <row r="4" spans="1:12" ht="17.850000000000001" customHeight="1" thickBot="1">
      <c r="A4" s="101"/>
      <c r="B4" s="79"/>
      <c r="C4" s="99"/>
      <c r="D4" s="99"/>
      <c r="E4" s="111"/>
      <c r="F4" s="79"/>
      <c r="G4" s="99"/>
      <c r="H4" s="79"/>
      <c r="I4" s="79"/>
      <c r="J4" s="149"/>
    </row>
    <row r="5" spans="1:12" ht="51" customHeight="1" thickBot="1">
      <c r="A5" s="486" t="s">
        <v>3</v>
      </c>
      <c r="B5" s="184"/>
      <c r="C5" s="487"/>
      <c r="D5" s="184"/>
      <c r="E5" s="185"/>
      <c r="F5" s="184"/>
      <c r="G5" s="184"/>
      <c r="H5" s="184"/>
      <c r="I5" s="184"/>
      <c r="J5" s="184"/>
      <c r="K5" s="654"/>
      <c r="L5" s="182"/>
    </row>
    <row r="6" spans="1:12" ht="45" outlineLevel="1">
      <c r="A6" s="187" t="s">
        <v>3</v>
      </c>
      <c r="B6" s="168">
        <v>4</v>
      </c>
      <c r="C6" s="197" t="s">
        <v>4</v>
      </c>
      <c r="D6" s="197"/>
      <c r="E6" s="84"/>
      <c r="F6" s="168"/>
      <c r="G6" s="197"/>
      <c r="H6" s="168"/>
      <c r="I6" s="168"/>
      <c r="J6" s="168" t="s">
        <v>916</v>
      </c>
      <c r="K6" s="1" t="str">
        <f t="shared" ref="K6:K11" si="0">IF(OR("IME"=$B$1,"ITEP"=$B$1,"IEM"=$B$1,"IMP"=$B$1,"IDA"=$B$1,"EEAP"=$B$1,"IDV"=$B$1,"MAS"=$B$1,"FAM/EAM"=$B$1,"CRP"=$B$1,"EEAH"=$B$1,"EANM"=$B$1,"EHPAD"=$B$1,"ESAT"=$B$1,"SSIAD"=$B$1,"SESSAD"=$B$1,"SAMSAH"=$B$1,"SPASAD"=$B$1,"SAVS"=$B$1,"CAMSP"=$B$1,"CMPP"=$B$1,"toutes les données"=$B$1, "IES"=$B$1),"à collecter","non concerné ")</f>
        <v>à collecter</v>
      </c>
      <c r="L6" s="190"/>
    </row>
    <row r="7" spans="1:12" ht="45" outlineLevel="1">
      <c r="A7" s="10" t="s">
        <v>3</v>
      </c>
      <c r="B7" s="63"/>
      <c r="C7" s="62" t="s">
        <v>5</v>
      </c>
      <c r="D7" s="62"/>
      <c r="E7" s="55"/>
      <c r="F7" s="63"/>
      <c r="G7" s="62"/>
      <c r="H7" s="63"/>
      <c r="I7" s="63"/>
      <c r="J7" s="63" t="s">
        <v>916</v>
      </c>
      <c r="K7" s="1" t="str">
        <f t="shared" si="0"/>
        <v>à collecter</v>
      </c>
      <c r="L7" s="190"/>
    </row>
    <row r="8" spans="1:12" ht="45" outlineLevel="1">
      <c r="A8" s="10" t="s">
        <v>3</v>
      </c>
      <c r="B8" s="63"/>
      <c r="C8" s="62" t="s">
        <v>6</v>
      </c>
      <c r="D8" s="62"/>
      <c r="E8" s="55"/>
      <c r="F8" s="63"/>
      <c r="G8" s="62"/>
      <c r="H8" s="63"/>
      <c r="I8" s="63"/>
      <c r="J8" s="63" t="s">
        <v>916</v>
      </c>
      <c r="K8" s="1" t="str">
        <f t="shared" si="0"/>
        <v>à collecter</v>
      </c>
      <c r="L8" s="190"/>
    </row>
    <row r="9" spans="1:12" ht="45" outlineLevel="1">
      <c r="A9" s="10" t="s">
        <v>3</v>
      </c>
      <c r="B9" s="63"/>
      <c r="C9" s="62" t="s">
        <v>7</v>
      </c>
      <c r="D9" s="62"/>
      <c r="E9" s="55"/>
      <c r="F9" s="63"/>
      <c r="G9" s="62"/>
      <c r="H9" s="63"/>
      <c r="I9" s="63"/>
      <c r="J9" s="63" t="s">
        <v>916</v>
      </c>
      <c r="K9" s="1" t="str">
        <f t="shared" si="0"/>
        <v>à collecter</v>
      </c>
      <c r="L9" s="190"/>
    </row>
    <row r="10" spans="1:12" ht="45" outlineLevel="1">
      <c r="A10" s="10" t="s">
        <v>3</v>
      </c>
      <c r="B10" s="63">
        <v>6</v>
      </c>
      <c r="C10" s="62" t="s">
        <v>8</v>
      </c>
      <c r="D10" s="71" t="s">
        <v>9</v>
      </c>
      <c r="E10" s="107" t="s">
        <v>723</v>
      </c>
      <c r="F10" s="63"/>
      <c r="G10" s="62" t="s">
        <v>10</v>
      </c>
      <c r="H10" s="63"/>
      <c r="I10" s="63"/>
      <c r="J10" s="63" t="s">
        <v>916</v>
      </c>
      <c r="K10" s="1" t="str">
        <f t="shared" si="0"/>
        <v>à collecter</v>
      </c>
      <c r="L10" s="190"/>
    </row>
    <row r="11" spans="1:12" ht="75" outlineLevel="1">
      <c r="A11" s="10" t="s">
        <v>3</v>
      </c>
      <c r="B11" s="63">
        <v>7</v>
      </c>
      <c r="C11" s="62" t="s">
        <v>12</v>
      </c>
      <c r="D11" s="71" t="s">
        <v>11</v>
      </c>
      <c r="E11" s="107" t="s">
        <v>723</v>
      </c>
      <c r="F11" s="63"/>
      <c r="G11" s="62" t="s">
        <v>13</v>
      </c>
      <c r="H11" s="63"/>
      <c r="I11" s="63"/>
      <c r="J11" s="63" t="s">
        <v>916</v>
      </c>
      <c r="K11" s="1" t="str">
        <f t="shared" si="0"/>
        <v>à collecter</v>
      </c>
      <c r="L11" s="190"/>
    </row>
    <row r="12" spans="1:12" ht="37.5" outlineLevel="1">
      <c r="A12" s="10" t="s">
        <v>3</v>
      </c>
      <c r="B12" s="63">
        <v>8</v>
      </c>
      <c r="C12" s="62" t="s">
        <v>14</v>
      </c>
      <c r="D12" s="62" t="s">
        <v>18</v>
      </c>
      <c r="E12" s="107" t="s">
        <v>723</v>
      </c>
      <c r="F12" s="63"/>
      <c r="G12" s="62" t="s">
        <v>19</v>
      </c>
      <c r="H12" s="63"/>
      <c r="I12" s="63"/>
      <c r="J12" s="63" t="s">
        <v>20</v>
      </c>
      <c r="K12" s="1" t="str">
        <f>IF(OR("EHPAD"=$B$1,"toutes les données"=$B$1),"à collecter","non concerné ")</f>
        <v>à collecter</v>
      </c>
      <c r="L12" s="190"/>
    </row>
    <row r="13" spans="1:12" ht="90" outlineLevel="1">
      <c r="A13" s="10" t="s">
        <v>3</v>
      </c>
      <c r="B13" s="63">
        <v>9</v>
      </c>
      <c r="C13" s="62" t="s">
        <v>15</v>
      </c>
      <c r="D13" s="62" t="s">
        <v>21</v>
      </c>
      <c r="E13" s="107" t="s">
        <v>723</v>
      </c>
      <c r="F13" s="63"/>
      <c r="G13" s="62" t="s">
        <v>393</v>
      </c>
      <c r="H13" s="63"/>
      <c r="I13" s="63"/>
      <c r="J13" s="63" t="s">
        <v>20</v>
      </c>
      <c r="K13" s="1" t="str">
        <f>IF(OR("EHPAD"=$B$1,"toutes les données"=$B$1),"à collecter","non concerné ")</f>
        <v>à collecter</v>
      </c>
      <c r="L13" s="190"/>
    </row>
    <row r="14" spans="1:12" ht="45" outlineLevel="1">
      <c r="A14" s="10" t="s">
        <v>3</v>
      </c>
      <c r="B14" s="63">
        <v>10</v>
      </c>
      <c r="C14" s="62" t="s">
        <v>16</v>
      </c>
      <c r="D14" s="62"/>
      <c r="E14" s="107" t="s">
        <v>723</v>
      </c>
      <c r="F14" s="63"/>
      <c r="G14" s="62" t="s">
        <v>22</v>
      </c>
      <c r="H14" s="63" t="s">
        <v>513</v>
      </c>
      <c r="I14" s="63"/>
      <c r="J14" s="63" t="s">
        <v>916</v>
      </c>
      <c r="K14" s="1" t="str">
        <f>IF(OR("IME"=$B$1,"ITEP"=$B$1,"IEM"=$B$1,"IMP"=$B$1,"IDA"=$B$1,"EEAP"=$B$1,"IDV"=$B$1,"MAS"=$B$1,"FAM/EAM"=$B$1,"CRP"=$B$1,"EEAH"=$B$1,"EANM"=$B$1,"EHPAD"=$B$1,"ESAT"=$B$1,"SSIAD"=$B$1,"SESSAD"=$B$1,"SAMSAH"=$B$1,"SPASAD"=$B$1,"SAVS"=$B$1,"CAMSP"=$B$1,"CMPP"=$B$1,"toutes les données"=$B$1, "IES"=$B$1),"à collecter","non concerné ")</f>
        <v>à collecter</v>
      </c>
      <c r="L14" s="190"/>
    </row>
    <row r="15" spans="1:12" ht="45" outlineLevel="1">
      <c r="A15" s="10" t="s">
        <v>3</v>
      </c>
      <c r="B15" s="63">
        <v>11</v>
      </c>
      <c r="C15" s="62" t="s">
        <v>17</v>
      </c>
      <c r="D15" s="62"/>
      <c r="E15" s="107" t="s">
        <v>723</v>
      </c>
      <c r="F15" s="63"/>
      <c r="G15" s="62"/>
      <c r="H15" s="63" t="s">
        <v>513</v>
      </c>
      <c r="I15" s="63"/>
      <c r="J15" s="63" t="s">
        <v>916</v>
      </c>
      <c r="K15" s="1" t="str">
        <f>IF(OR("IME"=$B$1,"ITEP"=$B$1,"IEM"=$B$1,"IMP"=$B$1,"IDA"=$B$1,"EEAP"=$B$1,"IDV"=$B$1,"MAS"=$B$1,"FAM/EAM"=$B$1,"CRP"=$B$1,"EEAH"=$B$1,"EANM"=$B$1,"EHPAD"=$B$1,"ESAT"=$B$1,"SSIAD"=$B$1,"SESSAD"=$B$1,"SAMSAH"=$B$1,"SPASAD"=$B$1,"SAVS"=$B$1,"CAMSP"=$B$1,"CMPP"=$B$1,"toutes les données"=$B$1, "IES"=$B$1),"à collecter","non concerné ")</f>
        <v>à collecter</v>
      </c>
      <c r="L15" s="190"/>
    </row>
    <row r="16" spans="1:12" ht="75" outlineLevel="1">
      <c r="A16" s="10" t="s">
        <v>3</v>
      </c>
      <c r="B16" s="63">
        <v>1170</v>
      </c>
      <c r="C16" s="62" t="s">
        <v>1069</v>
      </c>
      <c r="D16" s="71" t="s">
        <v>40</v>
      </c>
      <c r="E16" s="107" t="s">
        <v>723</v>
      </c>
      <c r="F16" s="63"/>
      <c r="G16" s="62" t="s">
        <v>1076</v>
      </c>
      <c r="H16" s="63"/>
      <c r="I16" s="63"/>
      <c r="J16" s="63" t="s">
        <v>1078</v>
      </c>
      <c r="K16" s="1" t="str">
        <f>IF(OR("IME"=$B$1,"ITEP"=$B$1,"EEAP"=$B$1,"MAS"=$B$1,"FAM/EAM"=$B$1,"EHPAD"=$B$1,"SSIAD"=$B$1,"SESSAD"=$B$1,"SAMSAH"=$B$1,"SPASAD"=$B$1,"toutes les données"=$B$1),"à collecter","non concerné ")</f>
        <v>à collecter</v>
      </c>
      <c r="L16" s="190"/>
    </row>
    <row r="17" spans="1:12" ht="360" outlineLevel="1">
      <c r="A17" s="10" t="s">
        <v>3</v>
      </c>
      <c r="B17" s="63">
        <v>1171</v>
      </c>
      <c r="C17" s="62" t="s">
        <v>1070</v>
      </c>
      <c r="D17" s="71" t="s">
        <v>1073</v>
      </c>
      <c r="E17" s="107" t="s">
        <v>723</v>
      </c>
      <c r="F17" s="63"/>
      <c r="G17" s="62"/>
      <c r="H17" s="63"/>
      <c r="I17" s="63"/>
      <c r="J17" s="63" t="s">
        <v>1079</v>
      </c>
      <c r="K17" s="1" t="str">
        <f>IF(OR("SESSAD"=$B$1,"IME"=$B$1,"ITEP"=$B$1,"toutes les données"=$B$1),"à collecter","non concerné ")</f>
        <v>à collecter</v>
      </c>
      <c r="L17" s="190"/>
    </row>
    <row r="18" spans="1:12" ht="210" outlineLevel="1">
      <c r="A18" s="10"/>
      <c r="B18" s="63">
        <v>1172</v>
      </c>
      <c r="C18" s="62" t="s">
        <v>1071</v>
      </c>
      <c r="D18" s="71" t="s">
        <v>1074</v>
      </c>
      <c r="E18" s="107" t="s">
        <v>181</v>
      </c>
      <c r="F18" s="63"/>
      <c r="G18" s="62"/>
      <c r="H18" s="63"/>
      <c r="I18" s="63"/>
      <c r="J18" s="63" t="s">
        <v>1080</v>
      </c>
      <c r="K18" s="1" t="str">
        <f>IF(OR("MAS"=$B$1,"FAM/EAM"=$B$1,"CRP"=$B$1,"EANM"=$B$1,"EHPAD"=$B$1,"ESAT"=$B$1,"SSIAD"=$B$1,"SESSAD"=$B$1,"SAMSAH"=$B$1,"SPASAD"=$B$1,"SAVS"=$B$1,"toutes les données"=$B$1),"à collecter","non concerné ")</f>
        <v>à collecter</v>
      </c>
      <c r="L18" s="190"/>
    </row>
    <row r="19" spans="1:12" ht="150" customHeight="1" outlineLevel="1" thickBot="1">
      <c r="A19" s="33"/>
      <c r="B19" s="79">
        <v>1173</v>
      </c>
      <c r="C19" s="99" t="s">
        <v>1072</v>
      </c>
      <c r="D19" s="608" t="s">
        <v>1075</v>
      </c>
      <c r="E19" s="609" t="s">
        <v>181</v>
      </c>
      <c r="F19" s="79"/>
      <c r="G19" s="99" t="s">
        <v>1077</v>
      </c>
      <c r="H19" s="79"/>
      <c r="I19" s="79"/>
      <c r="J19" s="79" t="s">
        <v>23</v>
      </c>
      <c r="K19" s="1" t="str">
        <f>IF(OR("EHPAD"=$B$1,"SSIAD"=$B$1,"SPASAD"=$B$1,"toutes les données"=$B$1),"à collecter","non concerné ")</f>
        <v>à collecter</v>
      </c>
      <c r="L19" s="190"/>
    </row>
    <row r="20" spans="1:12" ht="31.5" customHeight="1" outlineLevel="1" thickBot="1">
      <c r="A20" s="613"/>
      <c r="B20" s="614"/>
      <c r="C20" s="615"/>
      <c r="D20" s="616"/>
      <c r="E20" s="638"/>
      <c r="F20" s="638"/>
      <c r="G20" s="638"/>
      <c r="H20" s="638"/>
      <c r="I20" s="638"/>
      <c r="J20" s="638"/>
      <c r="K20" s="645"/>
      <c r="L20" s="183"/>
    </row>
    <row r="21" spans="1:12" ht="19.5" thickBot="1">
      <c r="A21" s="89"/>
      <c r="D21" s="80"/>
      <c r="E21" s="113"/>
      <c r="G21" s="2"/>
    </row>
    <row r="22" spans="1:12" ht="48" customHeight="1" thickBot="1">
      <c r="A22" s="206" t="s">
        <v>24</v>
      </c>
      <c r="B22" s="202"/>
      <c r="C22" s="205"/>
      <c r="D22" s="202"/>
      <c r="E22" s="203"/>
      <c r="F22" s="202"/>
      <c r="G22" s="202"/>
      <c r="H22" s="202"/>
      <c r="I22" s="202"/>
      <c r="J22" s="644"/>
      <c r="K22" s="638"/>
      <c r="L22" s="612"/>
    </row>
    <row r="23" spans="1:12" ht="45" outlineLevel="1">
      <c r="A23" s="187" t="s">
        <v>24</v>
      </c>
      <c r="B23" s="168">
        <v>14</v>
      </c>
      <c r="C23" s="197" t="s">
        <v>741</v>
      </c>
      <c r="D23" s="198" t="s">
        <v>32</v>
      </c>
      <c r="E23" s="199" t="s">
        <v>723</v>
      </c>
      <c r="F23" s="168"/>
      <c r="G23" s="197" t="s">
        <v>34</v>
      </c>
      <c r="H23" s="168"/>
      <c r="I23" s="168"/>
      <c r="J23" s="618" t="s">
        <v>916</v>
      </c>
      <c r="K23" s="1" t="str">
        <f t="shared" ref="K23:K28" si="1">IF(OR("IME"=$B$1,"ITEP"=$B$1,"IEM"=$B$1,"IMP"=$B$1,"IDA"=$B$1,"EEAP"=$B$1,"IDV"=$B$1,"MAS"=$B$1,"FAM/EAM"=$B$1,"CRP"=$B$1,"EEAH"=$B$1,"EANM"=$B$1,"EHPAD"=$B$1,"ESAT"=$B$1,"SSIAD"=$B$1,"SESSAD"=$B$1,"SAMSAH"=$B$1,"SPASAD"=$B$1,"SAVS"=$B$1,"CAMSP"=$B$1,"CMPP"=$B$1,"toutes les données"=$B$1, "IES"=$B$1),"à collecter","non concerné ")</f>
        <v>à collecter</v>
      </c>
      <c r="L23" s="190"/>
    </row>
    <row r="24" spans="1:12" ht="45" outlineLevel="1">
      <c r="A24" s="10" t="s">
        <v>24</v>
      </c>
      <c r="B24" s="63">
        <v>15</v>
      </c>
      <c r="C24" s="62" t="s">
        <v>25</v>
      </c>
      <c r="D24" s="62"/>
      <c r="E24" s="108" t="s">
        <v>723</v>
      </c>
      <c r="F24" s="63" t="s">
        <v>35</v>
      </c>
      <c r="G24" s="62" t="s">
        <v>394</v>
      </c>
      <c r="H24" s="63" t="s">
        <v>513</v>
      </c>
      <c r="I24" s="63"/>
      <c r="J24" s="63" t="s">
        <v>916</v>
      </c>
      <c r="K24" s="1" t="str">
        <f t="shared" si="1"/>
        <v>à collecter</v>
      </c>
      <c r="L24" s="190"/>
    </row>
    <row r="25" spans="1:12" ht="33" customHeight="1" outlineLevel="1">
      <c r="A25" s="10" t="s">
        <v>24</v>
      </c>
      <c r="B25" s="63">
        <v>16</v>
      </c>
      <c r="C25" s="62" t="s">
        <v>26</v>
      </c>
      <c r="D25" s="62"/>
      <c r="E25" s="109" t="s">
        <v>723</v>
      </c>
      <c r="F25" s="63" t="s">
        <v>35</v>
      </c>
      <c r="G25" s="62" t="s">
        <v>395</v>
      </c>
      <c r="H25" s="63" t="s">
        <v>513</v>
      </c>
      <c r="I25" s="63"/>
      <c r="J25" s="63" t="s">
        <v>916</v>
      </c>
      <c r="K25" s="1" t="str">
        <f t="shared" si="1"/>
        <v>à collecter</v>
      </c>
      <c r="L25" s="190"/>
    </row>
    <row r="26" spans="1:12" ht="45" outlineLevel="1">
      <c r="A26" s="10" t="s">
        <v>24</v>
      </c>
      <c r="B26" s="63">
        <v>17</v>
      </c>
      <c r="C26" s="62" t="s">
        <v>27</v>
      </c>
      <c r="D26" s="71" t="s">
        <v>36</v>
      </c>
      <c r="E26" s="108" t="s">
        <v>723</v>
      </c>
      <c r="F26" s="63" t="s">
        <v>35</v>
      </c>
      <c r="G26" s="62" t="s">
        <v>37</v>
      </c>
      <c r="H26" s="63"/>
      <c r="I26" s="63"/>
      <c r="J26" s="63" t="s">
        <v>916</v>
      </c>
      <c r="K26" s="1" t="str">
        <f t="shared" si="1"/>
        <v>à collecter</v>
      </c>
      <c r="L26" s="190"/>
    </row>
    <row r="27" spans="1:12" ht="60" outlineLevel="1">
      <c r="A27" s="10" t="s">
        <v>24</v>
      </c>
      <c r="B27" s="63">
        <v>21</v>
      </c>
      <c r="C27" s="62" t="s">
        <v>28</v>
      </c>
      <c r="D27" s="62"/>
      <c r="E27" s="109" t="s">
        <v>723</v>
      </c>
      <c r="F27" s="63" t="s">
        <v>35</v>
      </c>
      <c r="G27" s="62" t="s">
        <v>38</v>
      </c>
      <c r="H27" s="63" t="s">
        <v>513</v>
      </c>
      <c r="I27" s="63"/>
      <c r="J27" s="63" t="s">
        <v>916</v>
      </c>
      <c r="K27" s="1" t="str">
        <f t="shared" si="1"/>
        <v>à collecter</v>
      </c>
      <c r="L27" s="190"/>
    </row>
    <row r="28" spans="1:12" ht="60" outlineLevel="1">
      <c r="A28" s="10" t="s">
        <v>24</v>
      </c>
      <c r="B28" s="63">
        <v>22</v>
      </c>
      <c r="C28" s="62" t="s">
        <v>29</v>
      </c>
      <c r="D28" s="62"/>
      <c r="E28" s="108" t="s">
        <v>723</v>
      </c>
      <c r="F28" s="63" t="s">
        <v>35</v>
      </c>
      <c r="G28" s="62" t="s">
        <v>39</v>
      </c>
      <c r="H28" s="63" t="s">
        <v>508</v>
      </c>
      <c r="I28" s="63"/>
      <c r="J28" s="63" t="s">
        <v>916</v>
      </c>
      <c r="K28" s="1" t="str">
        <f t="shared" si="1"/>
        <v>à collecter</v>
      </c>
      <c r="L28" s="190"/>
    </row>
    <row r="29" spans="1:12" ht="37.5" outlineLevel="1">
      <c r="A29" s="10" t="s">
        <v>24</v>
      </c>
      <c r="B29" s="63">
        <v>18</v>
      </c>
      <c r="C29" s="62" t="s">
        <v>30</v>
      </c>
      <c r="D29" s="71" t="s">
        <v>40</v>
      </c>
      <c r="E29" s="109" t="s">
        <v>723</v>
      </c>
      <c r="F29" s="63"/>
      <c r="G29" s="62" t="s">
        <v>42</v>
      </c>
      <c r="H29" s="63"/>
      <c r="I29" s="63"/>
      <c r="J29" s="63" t="s">
        <v>20</v>
      </c>
      <c r="K29" s="1" t="str">
        <f>IF(OR("EHPAD"=$B$1,"toutes les données"=$B$1),"à collecter","non concerné ")</f>
        <v>à collecter</v>
      </c>
      <c r="L29" s="190"/>
    </row>
    <row r="30" spans="1:12" ht="37.5" outlineLevel="1">
      <c r="A30" s="10" t="s">
        <v>24</v>
      </c>
      <c r="B30" s="63">
        <v>19</v>
      </c>
      <c r="C30" s="62" t="s">
        <v>31</v>
      </c>
      <c r="D30" s="62"/>
      <c r="E30" s="108" t="s">
        <v>723</v>
      </c>
      <c r="F30" s="63" t="s">
        <v>41</v>
      </c>
      <c r="G30" s="62"/>
      <c r="H30" s="63" t="s">
        <v>513</v>
      </c>
      <c r="I30" s="63"/>
      <c r="J30" s="63" t="s">
        <v>20</v>
      </c>
      <c r="K30" s="1" t="str">
        <f>IF(OR("EHPAD"=$B$1,"toutes les données"=$B$1),"à collecter","non concerné ")</f>
        <v>à collecter</v>
      </c>
      <c r="L30" s="190"/>
    </row>
    <row r="31" spans="1:12" ht="37.5" outlineLevel="1">
      <c r="A31" s="10" t="s">
        <v>24</v>
      </c>
      <c r="B31" s="63">
        <v>20</v>
      </c>
      <c r="C31" s="62" t="s">
        <v>43</v>
      </c>
      <c r="D31" s="62"/>
      <c r="E31" s="109" t="s">
        <v>723</v>
      </c>
      <c r="F31" s="63" t="s">
        <v>41</v>
      </c>
      <c r="G31" s="62"/>
      <c r="H31" s="63" t="s">
        <v>512</v>
      </c>
      <c r="I31" s="63"/>
      <c r="J31" s="63" t="s">
        <v>20</v>
      </c>
      <c r="K31" s="1" t="str">
        <f>IF(OR("EHPAD"=$B$1,"toutes les données"=$B$1),"à collecter","non concerné ")</f>
        <v>à collecter</v>
      </c>
      <c r="L31" s="190"/>
    </row>
    <row r="32" spans="1:12" ht="37.5" outlineLevel="1">
      <c r="A32" s="10" t="s">
        <v>24</v>
      </c>
      <c r="B32" s="63">
        <v>816</v>
      </c>
      <c r="C32" s="62" t="s">
        <v>28</v>
      </c>
      <c r="D32" s="62"/>
      <c r="E32" s="108" t="s">
        <v>723</v>
      </c>
      <c r="F32" s="63" t="s">
        <v>41</v>
      </c>
      <c r="G32" s="62"/>
      <c r="H32" s="63" t="s">
        <v>513</v>
      </c>
      <c r="I32" s="63"/>
      <c r="J32" s="63" t="s">
        <v>20</v>
      </c>
      <c r="K32" s="1" t="str">
        <f>IF(OR("EHPAD"=$B$1,"toutes les données"=$B$1),"à collecter","non concerné ")</f>
        <v>à collecter</v>
      </c>
      <c r="L32" s="190"/>
    </row>
    <row r="33" spans="1:12" ht="27.6" customHeight="1" outlineLevel="1" thickBot="1">
      <c r="A33" s="188" t="s">
        <v>24</v>
      </c>
      <c r="B33" s="68">
        <v>817</v>
      </c>
      <c r="C33" s="67" t="s">
        <v>29</v>
      </c>
      <c r="D33" s="67"/>
      <c r="E33" s="204" t="s">
        <v>723</v>
      </c>
      <c r="F33" s="68" t="s">
        <v>41</v>
      </c>
      <c r="G33" s="67"/>
      <c r="H33" s="68" t="s">
        <v>511</v>
      </c>
      <c r="I33" s="68"/>
      <c r="J33" s="68" t="s">
        <v>20</v>
      </c>
      <c r="K33" s="1" t="str">
        <f>IF(OR("EHPAD"=$B$1,"toutes les données"=$B$1),"à collecter","non concerné ")</f>
        <v>à collecter</v>
      </c>
      <c r="L33" s="190"/>
    </row>
    <row r="34" spans="1:12" ht="27.6" customHeight="1" outlineLevel="1" thickBot="1">
      <c r="A34" s="191"/>
      <c r="B34" s="192"/>
      <c r="C34" s="193"/>
      <c r="D34" s="193"/>
      <c r="E34" s="195"/>
      <c r="F34" s="192"/>
      <c r="G34" s="193"/>
      <c r="H34" s="192"/>
      <c r="I34" s="192"/>
      <c r="J34" s="196"/>
      <c r="K34" s="652"/>
      <c r="L34" s="183"/>
    </row>
    <row r="35" spans="1:12" ht="27.6" customHeight="1" thickBot="1">
      <c r="A35" s="89"/>
      <c r="G35" s="2"/>
    </row>
    <row r="36" spans="1:12" ht="48" customHeight="1" thickBot="1">
      <c r="A36" s="206" t="s">
        <v>44</v>
      </c>
      <c r="B36" s="184"/>
      <c r="C36" s="184"/>
      <c r="D36" s="184"/>
      <c r="E36" s="185"/>
      <c r="F36" s="184"/>
      <c r="G36" s="184"/>
      <c r="H36" s="184"/>
      <c r="I36" s="184"/>
      <c r="J36" s="186"/>
      <c r="K36" s="643"/>
      <c r="L36" s="182"/>
    </row>
    <row r="37" spans="1:12" ht="37.5" outlineLevel="1">
      <c r="A37" s="187" t="s">
        <v>44</v>
      </c>
      <c r="B37" s="168">
        <v>838</v>
      </c>
      <c r="C37" s="197" t="s">
        <v>742</v>
      </c>
      <c r="D37" s="197"/>
      <c r="E37" s="199" t="s">
        <v>723</v>
      </c>
      <c r="F37" s="201"/>
      <c r="G37" s="197"/>
      <c r="H37" s="168"/>
      <c r="I37" s="168"/>
      <c r="J37" s="168" t="s">
        <v>23</v>
      </c>
      <c r="K37" s="1" t="str">
        <f>IF(OR("EHPAD"=$B$1,"SSIAD"=$B$1,"SPASAD"=$B$1,"toutes les données"=$B$1),"à collecter","non concerné ")</f>
        <v>à collecter</v>
      </c>
      <c r="L37" s="190"/>
    </row>
    <row r="38" spans="1:12" ht="45" outlineLevel="1">
      <c r="A38" s="10" t="s">
        <v>44</v>
      </c>
      <c r="B38" s="142">
        <v>23</v>
      </c>
      <c r="C38" s="56" t="s">
        <v>45</v>
      </c>
      <c r="D38" s="62"/>
      <c r="E38" s="141"/>
      <c r="F38" s="63"/>
      <c r="G38" s="62"/>
      <c r="H38" s="63"/>
      <c r="I38" s="63"/>
      <c r="J38" s="63" t="s">
        <v>919</v>
      </c>
      <c r="K38" s="1" t="str">
        <f t="shared" ref="K38:K46" si="2">IF(OR("IME"=$B$1,"ITEP"=$B$1,"IEM"=$B$1,"IMP"=$B$1,"IDA"=$B$1,"EEAP"=$B$1,"IDV"=$B$1,"MAS"=$B$1,"FAM/EAM"=$B$1,"CRP"=$B$1,"EEAH"=$B$1,"EANM"=$B$1,"EHPAD"=$B$1,"ESAT"=$B$1,"SSIAD"=$B$1,"SESSAD"=$B$1,"SAMSAH"=$B$1,"SPASAD"=$B$1,"SAVS"=$B$1,"CAMSP"=$B$1,"CMPP"=$B$1,"toutes les données"=$B$1, "IES"=$B$1),"à collecter","non concerné ")</f>
        <v>à collecter</v>
      </c>
      <c r="L38" s="190"/>
    </row>
    <row r="39" spans="1:12" ht="60" outlineLevel="1">
      <c r="A39" s="10" t="s">
        <v>44</v>
      </c>
      <c r="B39" s="140">
        <v>24</v>
      </c>
      <c r="C39" s="71" t="s">
        <v>780</v>
      </c>
      <c r="D39" s="62"/>
      <c r="E39" s="109" t="s">
        <v>723</v>
      </c>
      <c r="F39" s="63"/>
      <c r="G39" s="62" t="s">
        <v>743</v>
      </c>
      <c r="H39" s="63"/>
      <c r="I39" s="63" t="s">
        <v>47</v>
      </c>
      <c r="J39" s="63" t="s">
        <v>919</v>
      </c>
      <c r="K39" s="1" t="str">
        <f t="shared" si="2"/>
        <v>à collecter</v>
      </c>
      <c r="L39" s="190"/>
    </row>
    <row r="40" spans="1:12" ht="60" outlineLevel="1">
      <c r="A40" s="10" t="s">
        <v>44</v>
      </c>
      <c r="B40" s="63">
        <v>25</v>
      </c>
      <c r="C40" s="71" t="s">
        <v>781</v>
      </c>
      <c r="D40" s="62"/>
      <c r="E40" s="108" t="s">
        <v>723</v>
      </c>
      <c r="F40" s="63"/>
      <c r="G40" s="62" t="s">
        <v>396</v>
      </c>
      <c r="H40" s="63"/>
      <c r="I40" s="63" t="s">
        <v>47</v>
      </c>
      <c r="J40" s="63" t="s">
        <v>919</v>
      </c>
      <c r="K40" s="1" t="str">
        <f t="shared" si="2"/>
        <v>à collecter</v>
      </c>
      <c r="L40" s="190"/>
    </row>
    <row r="41" spans="1:12" ht="37.5" outlineLevel="1">
      <c r="A41" s="10" t="s">
        <v>44</v>
      </c>
      <c r="B41" s="63">
        <v>26</v>
      </c>
      <c r="C41" s="56" t="s">
        <v>46</v>
      </c>
      <c r="D41" s="62"/>
      <c r="E41" s="143"/>
      <c r="F41" s="63"/>
      <c r="G41" s="62"/>
      <c r="H41" s="63"/>
      <c r="I41" s="63"/>
      <c r="J41" s="63" t="s">
        <v>918</v>
      </c>
      <c r="K41" s="1" t="str">
        <f t="shared" si="2"/>
        <v>à collecter</v>
      </c>
      <c r="L41" s="190"/>
    </row>
    <row r="42" spans="1:12" ht="60" outlineLevel="1">
      <c r="A42" s="10" t="s">
        <v>44</v>
      </c>
      <c r="B42" s="140">
        <v>27</v>
      </c>
      <c r="C42" s="71" t="s">
        <v>780</v>
      </c>
      <c r="D42" s="62"/>
      <c r="E42" s="108" t="s">
        <v>723</v>
      </c>
      <c r="F42" s="63"/>
      <c r="G42" s="62" t="s">
        <v>744</v>
      </c>
      <c r="H42" s="63"/>
      <c r="I42" s="63" t="s">
        <v>53</v>
      </c>
      <c r="J42" s="63" t="s">
        <v>918</v>
      </c>
      <c r="K42" s="1" t="str">
        <f t="shared" si="2"/>
        <v>à collecter</v>
      </c>
      <c r="L42" s="190"/>
    </row>
    <row r="43" spans="1:12" ht="60" outlineLevel="1">
      <c r="A43" s="10" t="s">
        <v>44</v>
      </c>
      <c r="B43" s="63">
        <v>28</v>
      </c>
      <c r="C43" s="71" t="s">
        <v>781</v>
      </c>
      <c r="D43" s="62"/>
      <c r="E43" s="109" t="s">
        <v>723</v>
      </c>
      <c r="F43" s="63"/>
      <c r="G43" s="62" t="s">
        <v>397</v>
      </c>
      <c r="H43" s="63"/>
      <c r="I43" s="63" t="s">
        <v>53</v>
      </c>
      <c r="J43" s="63" t="s">
        <v>918</v>
      </c>
      <c r="K43" s="1" t="str">
        <f t="shared" si="2"/>
        <v>à collecter</v>
      </c>
      <c r="L43" s="190"/>
    </row>
    <row r="44" spans="1:12" ht="37.5" outlineLevel="1">
      <c r="A44" s="10" t="s">
        <v>44</v>
      </c>
      <c r="B44" s="63">
        <v>29</v>
      </c>
      <c r="C44" s="56" t="s">
        <v>48</v>
      </c>
      <c r="D44" s="62"/>
      <c r="E44" s="141"/>
      <c r="F44" s="63"/>
      <c r="G44" s="62"/>
      <c r="H44" s="63"/>
      <c r="I44" s="63"/>
      <c r="J44" s="63" t="s">
        <v>918</v>
      </c>
      <c r="K44" s="1" t="str">
        <f t="shared" si="2"/>
        <v>à collecter</v>
      </c>
      <c r="L44" s="190"/>
    </row>
    <row r="45" spans="1:12" ht="45" outlineLevel="1">
      <c r="A45" s="10" t="s">
        <v>44</v>
      </c>
      <c r="B45" s="140">
        <v>30</v>
      </c>
      <c r="C45" s="71" t="s">
        <v>782</v>
      </c>
      <c r="D45" s="62"/>
      <c r="E45" s="109" t="s">
        <v>723</v>
      </c>
      <c r="F45" s="63"/>
      <c r="G45" s="62" t="s">
        <v>896</v>
      </c>
      <c r="H45" s="63"/>
      <c r="I45" s="63" t="s">
        <v>53</v>
      </c>
      <c r="J45" s="63" t="s">
        <v>918</v>
      </c>
      <c r="K45" s="1" t="str">
        <f t="shared" si="2"/>
        <v>à collecter</v>
      </c>
      <c r="L45" s="190"/>
    </row>
    <row r="46" spans="1:12" ht="45" outlineLevel="1">
      <c r="A46" s="10" t="s">
        <v>44</v>
      </c>
      <c r="B46" s="63">
        <v>31</v>
      </c>
      <c r="C46" s="71" t="s">
        <v>783</v>
      </c>
      <c r="D46" s="62"/>
      <c r="E46" s="108" t="s">
        <v>723</v>
      </c>
      <c r="F46" s="63"/>
      <c r="G46" s="62" t="s">
        <v>398</v>
      </c>
      <c r="H46" s="63"/>
      <c r="I46" s="63" t="s">
        <v>53</v>
      </c>
      <c r="J46" s="79" t="s">
        <v>918</v>
      </c>
      <c r="K46" s="1" t="str">
        <f t="shared" si="2"/>
        <v>à collecter</v>
      </c>
      <c r="L46" s="190"/>
    </row>
    <row r="47" spans="1:12" ht="37.5" outlineLevel="1">
      <c r="A47" s="10" t="s">
        <v>44</v>
      </c>
      <c r="B47" s="55">
        <v>814</v>
      </c>
      <c r="C47" s="56" t="s">
        <v>49</v>
      </c>
      <c r="D47" s="62"/>
      <c r="E47" s="143"/>
      <c r="F47" s="63"/>
      <c r="G47" s="62"/>
      <c r="H47" s="63"/>
      <c r="I47" s="63"/>
      <c r="J47" s="1" t="s">
        <v>20</v>
      </c>
      <c r="K47" s="1" t="str">
        <f>IF(OR("EHPAD"=$B$1,"toutes les données"=$B$1),"à collecter","non concerné ")</f>
        <v>à collecter</v>
      </c>
      <c r="L47" s="190"/>
    </row>
    <row r="48" spans="1:12" ht="45" outlineLevel="1">
      <c r="A48" s="10" t="s">
        <v>44</v>
      </c>
      <c r="B48" s="140">
        <v>32</v>
      </c>
      <c r="C48" s="62" t="s">
        <v>50</v>
      </c>
      <c r="D48" s="62"/>
      <c r="E48" s="108" t="s">
        <v>723</v>
      </c>
      <c r="F48" s="63"/>
      <c r="G48" s="62" t="s">
        <v>878</v>
      </c>
      <c r="H48" s="63"/>
      <c r="I48" s="63" t="s">
        <v>399</v>
      </c>
      <c r="J48" s="1" t="s">
        <v>20</v>
      </c>
      <c r="K48" s="1" t="str">
        <f>IF(OR("EHPAD"=$B$1,"toutes les données"=$B$1),"à collecter","non concerné ")</f>
        <v>à collecter</v>
      </c>
      <c r="L48" s="190"/>
    </row>
    <row r="49" spans="1:12" ht="45" outlineLevel="1">
      <c r="A49" s="10" t="s">
        <v>44</v>
      </c>
      <c r="B49" s="140">
        <v>33</v>
      </c>
      <c r="C49" s="62" t="s">
        <v>51</v>
      </c>
      <c r="D49" s="62"/>
      <c r="E49" s="108" t="s">
        <v>723</v>
      </c>
      <c r="F49" s="63"/>
      <c r="G49" s="62" t="s">
        <v>879</v>
      </c>
      <c r="H49" s="63"/>
      <c r="I49" s="63" t="s">
        <v>54</v>
      </c>
      <c r="J49" s="646" t="s">
        <v>880</v>
      </c>
      <c r="K49" s="1" t="str">
        <f>IF(OR("CAMSP"=$B$1,"CMPP"=$B$1,"toutes les données"=$B$1),"à collecter","non concerné ")</f>
        <v>à collecter</v>
      </c>
      <c r="L49" s="190"/>
    </row>
    <row r="50" spans="1:12" ht="45" outlineLevel="1">
      <c r="A50" s="10" t="s">
        <v>44</v>
      </c>
      <c r="B50" s="63">
        <v>34</v>
      </c>
      <c r="C50" s="62" t="s">
        <v>52</v>
      </c>
      <c r="D50" s="62"/>
      <c r="E50" s="108" t="s">
        <v>723</v>
      </c>
      <c r="F50" s="63"/>
      <c r="G50" s="62"/>
      <c r="H50" s="63"/>
      <c r="I50" s="63"/>
      <c r="J50" s="1" t="s">
        <v>916</v>
      </c>
      <c r="K50" s="1" t="str">
        <f t="shared" ref="K50:K62" si="3">IF(OR("IME"=$B$1,"ITEP"=$B$1,"IEM"=$B$1,"IMP"=$B$1,"IDA"=$B$1,"EEAP"=$B$1,"IDV"=$B$1,"MAS"=$B$1,"FAM/EAM"=$B$1,"CRP"=$B$1,"EEAH"=$B$1,"EANM"=$B$1,"EHPAD"=$B$1,"ESAT"=$B$1,"SSIAD"=$B$1,"SESSAD"=$B$1,"SAMSAH"=$B$1,"SPASAD"=$B$1,"SAVS"=$B$1,"CAMSP"=$B$1,"CMPP"=$B$1,"toutes les données"=$B$1, "IES"=$B$1),"à collecter","non concerné ")</f>
        <v>à collecter</v>
      </c>
      <c r="L50" s="190"/>
    </row>
    <row r="51" spans="1:12" ht="45" outlineLevel="1">
      <c r="A51" s="10" t="s">
        <v>44</v>
      </c>
      <c r="B51" s="55">
        <v>35</v>
      </c>
      <c r="C51" s="56" t="s">
        <v>55</v>
      </c>
      <c r="D51" s="56"/>
      <c r="E51" s="55"/>
      <c r="F51" s="55"/>
      <c r="G51" s="56"/>
      <c r="H51" s="55"/>
      <c r="I51" s="55"/>
      <c r="J51" s="1" t="s">
        <v>916</v>
      </c>
      <c r="K51" s="1" t="str">
        <f t="shared" si="3"/>
        <v>à collecter</v>
      </c>
      <c r="L51" s="190"/>
    </row>
    <row r="52" spans="1:12" ht="180" outlineLevel="1">
      <c r="A52" s="10" t="s">
        <v>44</v>
      </c>
      <c r="B52" s="63">
        <v>839</v>
      </c>
      <c r="C52" s="62" t="s">
        <v>995</v>
      </c>
      <c r="D52" s="62" t="s">
        <v>1047</v>
      </c>
      <c r="E52" s="108" t="s">
        <v>723</v>
      </c>
      <c r="F52" s="63"/>
      <c r="G52" s="62" t="s">
        <v>58</v>
      </c>
      <c r="H52" s="63"/>
      <c r="I52" s="63"/>
      <c r="J52" s="618" t="s">
        <v>916</v>
      </c>
      <c r="K52" s="1" t="str">
        <f t="shared" si="3"/>
        <v>à collecter</v>
      </c>
      <c r="L52" s="190"/>
    </row>
    <row r="53" spans="1:12" ht="45" outlineLevel="1">
      <c r="A53" s="10" t="s">
        <v>44</v>
      </c>
      <c r="B53" s="63">
        <v>36</v>
      </c>
      <c r="C53" s="71" t="s">
        <v>784</v>
      </c>
      <c r="D53" s="62"/>
      <c r="E53" s="108" t="s">
        <v>723</v>
      </c>
      <c r="F53" s="63" t="s">
        <v>60</v>
      </c>
      <c r="G53" s="62" t="s">
        <v>59</v>
      </c>
      <c r="H53" s="63" t="s">
        <v>509</v>
      </c>
      <c r="I53" s="63" t="s">
        <v>739</v>
      </c>
      <c r="J53" s="63" t="s">
        <v>916</v>
      </c>
      <c r="K53" s="1" t="str">
        <f t="shared" si="3"/>
        <v>à collecter</v>
      </c>
      <c r="L53" s="190"/>
    </row>
    <row r="54" spans="1:12" ht="45" outlineLevel="1">
      <c r="A54" s="10" t="s">
        <v>44</v>
      </c>
      <c r="B54" s="55">
        <v>37</v>
      </c>
      <c r="C54" s="56" t="s">
        <v>56</v>
      </c>
      <c r="D54" s="56"/>
      <c r="E54" s="55"/>
      <c r="F54" s="55"/>
      <c r="G54" s="56"/>
      <c r="H54" s="55"/>
      <c r="I54" s="55"/>
      <c r="J54" s="63" t="s">
        <v>916</v>
      </c>
      <c r="K54" s="1" t="str">
        <f t="shared" si="3"/>
        <v>à collecter</v>
      </c>
      <c r="L54" s="190"/>
    </row>
    <row r="55" spans="1:12" ht="180" outlineLevel="1">
      <c r="A55" s="10" t="s">
        <v>44</v>
      </c>
      <c r="B55" s="63">
        <v>923</v>
      </c>
      <c r="C55" s="62" t="s">
        <v>995</v>
      </c>
      <c r="D55" s="62" t="s">
        <v>1047</v>
      </c>
      <c r="E55" s="108" t="s">
        <v>723</v>
      </c>
      <c r="F55" s="63"/>
      <c r="G55" s="62" t="s">
        <v>58</v>
      </c>
      <c r="H55" s="63"/>
      <c r="I55" s="63"/>
      <c r="J55" s="63" t="s">
        <v>916</v>
      </c>
      <c r="K55" s="1" t="str">
        <f t="shared" si="3"/>
        <v>à collecter</v>
      </c>
      <c r="L55" s="190"/>
    </row>
    <row r="56" spans="1:12" ht="45" outlineLevel="1">
      <c r="A56" s="10" t="s">
        <v>44</v>
      </c>
      <c r="B56" s="63">
        <v>38</v>
      </c>
      <c r="C56" s="71" t="s">
        <v>785</v>
      </c>
      <c r="D56" s="62"/>
      <c r="E56" s="108" t="s">
        <v>723</v>
      </c>
      <c r="F56" s="63" t="s">
        <v>61</v>
      </c>
      <c r="G56" s="62" t="s">
        <v>59</v>
      </c>
      <c r="H56" s="63" t="s">
        <v>509</v>
      </c>
      <c r="I56" s="65"/>
      <c r="J56" s="63" t="s">
        <v>916</v>
      </c>
      <c r="K56" s="1" t="str">
        <f t="shared" si="3"/>
        <v>à collecter</v>
      </c>
      <c r="L56" s="190"/>
    </row>
    <row r="57" spans="1:12" ht="45" outlineLevel="1">
      <c r="A57" s="10" t="s">
        <v>44</v>
      </c>
      <c r="B57" s="55">
        <v>39</v>
      </c>
      <c r="C57" s="56" t="s">
        <v>57</v>
      </c>
      <c r="D57" s="56"/>
      <c r="E57" s="55"/>
      <c r="F57" s="55"/>
      <c r="G57" s="56"/>
      <c r="H57" s="55"/>
      <c r="I57" s="55"/>
      <c r="J57" s="63" t="s">
        <v>916</v>
      </c>
      <c r="K57" s="1" t="str">
        <f t="shared" si="3"/>
        <v>à collecter</v>
      </c>
      <c r="L57" s="190"/>
    </row>
    <row r="58" spans="1:12" ht="180" outlineLevel="1">
      <c r="A58" s="10" t="s">
        <v>44</v>
      </c>
      <c r="B58" s="63">
        <v>924</v>
      </c>
      <c r="C58" s="62" t="s">
        <v>995</v>
      </c>
      <c r="D58" s="62" t="s">
        <v>1047</v>
      </c>
      <c r="E58" s="108" t="s">
        <v>723</v>
      </c>
      <c r="F58" s="63"/>
      <c r="G58" s="62" t="s">
        <v>58</v>
      </c>
      <c r="H58" s="63"/>
      <c r="I58" s="63"/>
      <c r="J58" s="63" t="s">
        <v>916</v>
      </c>
      <c r="K58" s="1" t="str">
        <f t="shared" si="3"/>
        <v>à collecter</v>
      </c>
      <c r="L58" s="190"/>
    </row>
    <row r="59" spans="1:12" ht="45" outlineLevel="1">
      <c r="A59" s="10" t="s">
        <v>44</v>
      </c>
      <c r="B59" s="63">
        <v>40</v>
      </c>
      <c r="C59" s="71" t="s">
        <v>786</v>
      </c>
      <c r="D59" s="62"/>
      <c r="E59" s="108" t="s">
        <v>723</v>
      </c>
      <c r="F59" s="63" t="s">
        <v>62</v>
      </c>
      <c r="G59" s="62" t="s">
        <v>59</v>
      </c>
      <c r="H59" s="63" t="s">
        <v>509</v>
      </c>
      <c r="I59" s="65"/>
      <c r="J59" s="63" t="s">
        <v>916</v>
      </c>
      <c r="K59" s="1" t="str">
        <f t="shared" si="3"/>
        <v>à collecter</v>
      </c>
      <c r="L59" s="190"/>
    </row>
    <row r="60" spans="1:12" ht="45" outlineLevel="1">
      <c r="A60" s="10" t="s">
        <v>44</v>
      </c>
      <c r="B60" s="55">
        <v>41</v>
      </c>
      <c r="C60" s="56" t="s">
        <v>63</v>
      </c>
      <c r="D60" s="56"/>
      <c r="E60" s="55"/>
      <c r="F60" s="55"/>
      <c r="G60" s="56"/>
      <c r="H60" s="55"/>
      <c r="I60" s="55"/>
      <c r="J60" s="63" t="s">
        <v>916</v>
      </c>
      <c r="K60" s="1" t="str">
        <f t="shared" si="3"/>
        <v>à collecter</v>
      </c>
      <c r="L60" s="190"/>
    </row>
    <row r="61" spans="1:12" ht="180" outlineLevel="1">
      <c r="A61" s="10" t="s">
        <v>44</v>
      </c>
      <c r="B61" s="63">
        <v>925</v>
      </c>
      <c r="C61" s="62" t="s">
        <v>995</v>
      </c>
      <c r="D61" s="62" t="s">
        <v>1047</v>
      </c>
      <c r="E61" s="108" t="s">
        <v>723</v>
      </c>
      <c r="F61" s="63"/>
      <c r="G61" s="62" t="s">
        <v>58</v>
      </c>
      <c r="H61" s="63"/>
      <c r="I61" s="63"/>
      <c r="J61" s="63" t="s">
        <v>916</v>
      </c>
      <c r="K61" s="1" t="str">
        <f t="shared" si="3"/>
        <v>à collecter</v>
      </c>
      <c r="L61" s="190"/>
    </row>
    <row r="62" spans="1:12" ht="55.35" customHeight="1" outlineLevel="1">
      <c r="A62" s="10" t="s">
        <v>44</v>
      </c>
      <c r="B62" s="63">
        <v>42</v>
      </c>
      <c r="C62" s="71" t="s">
        <v>787</v>
      </c>
      <c r="D62" s="62"/>
      <c r="E62" s="108" t="s">
        <v>723</v>
      </c>
      <c r="F62" s="63" t="s">
        <v>1017</v>
      </c>
      <c r="G62" s="62" t="s">
        <v>59</v>
      </c>
      <c r="H62" s="63" t="s">
        <v>509</v>
      </c>
      <c r="I62" s="65"/>
      <c r="J62" s="63" t="s">
        <v>916</v>
      </c>
      <c r="K62" s="1" t="str">
        <f t="shared" si="3"/>
        <v>à collecter</v>
      </c>
      <c r="L62" s="190"/>
    </row>
    <row r="63" spans="1:12" ht="75" outlineLevel="1">
      <c r="A63" s="10" t="s">
        <v>44</v>
      </c>
      <c r="B63" s="63">
        <v>44</v>
      </c>
      <c r="C63" s="62" t="s">
        <v>64</v>
      </c>
      <c r="D63" s="71" t="s">
        <v>66</v>
      </c>
      <c r="E63" s="107" t="s">
        <v>723</v>
      </c>
      <c r="F63" s="63"/>
      <c r="G63" s="62" t="s">
        <v>67</v>
      </c>
      <c r="H63" s="63"/>
      <c r="I63" s="63"/>
      <c r="J63" s="63" t="s">
        <v>894</v>
      </c>
      <c r="K63" s="1" t="str">
        <f>IF(OR("EEAP"=$B$1,"MAS"=$B$1,"FAM/EAM"=$B$1,"CRP"=$B$1,"EANM"=$B$1,"EHPAD"=$B$1,"toutes les données"=$B$1),"à collecter","non concerné ")</f>
        <v>à collecter</v>
      </c>
      <c r="L63" s="190"/>
    </row>
    <row r="64" spans="1:12" ht="45" outlineLevel="1">
      <c r="A64" s="10" t="s">
        <v>44</v>
      </c>
      <c r="B64" s="55">
        <v>836</v>
      </c>
      <c r="C64" s="56" t="s">
        <v>65</v>
      </c>
      <c r="D64" s="56"/>
      <c r="E64" s="55"/>
      <c r="F64" s="55"/>
      <c r="G64" s="56"/>
      <c r="H64" s="55"/>
      <c r="I64" s="55"/>
      <c r="J64" s="63" t="s">
        <v>916</v>
      </c>
      <c r="K64" s="1" t="str">
        <f t="shared" ref="K64:K81" si="4">IF(OR("IME"=$B$1,"ITEP"=$B$1,"IEM"=$B$1,"IMP"=$B$1,"IDA"=$B$1,"EEAP"=$B$1,"IDV"=$B$1,"MAS"=$B$1,"FAM/EAM"=$B$1,"CRP"=$B$1,"EEAH"=$B$1,"EANM"=$B$1,"EHPAD"=$B$1,"ESAT"=$B$1,"SSIAD"=$B$1,"SESSAD"=$B$1,"SAMSAH"=$B$1,"SPASAD"=$B$1,"SAVS"=$B$1,"CAMSP"=$B$1,"CMPP"=$B$1,"toutes les données"=$B$1, "IES"=$B$1),"à collecter","non concerné ")</f>
        <v>à collecter</v>
      </c>
      <c r="L64" s="190"/>
    </row>
    <row r="65" spans="1:12" ht="45" outlineLevel="1">
      <c r="A65" s="10" t="s">
        <v>44</v>
      </c>
      <c r="B65" s="63">
        <v>46</v>
      </c>
      <c r="C65" s="62" t="s">
        <v>745</v>
      </c>
      <c r="D65" s="62"/>
      <c r="E65" s="108" t="s">
        <v>723</v>
      </c>
      <c r="F65" s="65"/>
      <c r="G65" s="62"/>
      <c r="H65" s="63" t="s">
        <v>513</v>
      </c>
      <c r="I65" s="63"/>
      <c r="J65" s="63" t="s">
        <v>916</v>
      </c>
      <c r="K65" s="1" t="str">
        <f t="shared" si="4"/>
        <v>à collecter</v>
      </c>
      <c r="L65" s="190"/>
    </row>
    <row r="66" spans="1:12" ht="45" outlineLevel="1">
      <c r="A66" s="10" t="s">
        <v>44</v>
      </c>
      <c r="B66" s="63">
        <v>47</v>
      </c>
      <c r="C66" s="62" t="s">
        <v>746</v>
      </c>
      <c r="D66" s="71" t="s">
        <v>40</v>
      </c>
      <c r="E66" s="107" t="s">
        <v>723</v>
      </c>
      <c r="F66" s="65"/>
      <c r="G66" s="97"/>
      <c r="H66" s="65"/>
      <c r="I66" s="65"/>
      <c r="J66" s="63" t="s">
        <v>916</v>
      </c>
      <c r="K66" s="1" t="str">
        <f t="shared" si="4"/>
        <v>à collecter</v>
      </c>
      <c r="L66" s="190"/>
    </row>
    <row r="67" spans="1:12" ht="45" outlineLevel="1">
      <c r="A67" s="10" t="s">
        <v>44</v>
      </c>
      <c r="B67" s="63">
        <v>50</v>
      </c>
      <c r="C67" s="62" t="s">
        <v>747</v>
      </c>
      <c r="D67" s="62"/>
      <c r="E67" s="108" t="s">
        <v>723</v>
      </c>
      <c r="F67" s="65"/>
      <c r="G67" s="62"/>
      <c r="H67" s="63" t="s">
        <v>513</v>
      </c>
      <c r="I67" s="63"/>
      <c r="J67" s="63" t="s">
        <v>916</v>
      </c>
      <c r="K67" s="1" t="str">
        <f t="shared" si="4"/>
        <v>à collecter</v>
      </c>
      <c r="L67" s="190"/>
    </row>
    <row r="68" spans="1:12" ht="45" outlineLevel="1">
      <c r="A68" s="10" t="s">
        <v>44</v>
      </c>
      <c r="B68" s="63">
        <v>51</v>
      </c>
      <c r="C68" s="62" t="s">
        <v>748</v>
      </c>
      <c r="D68" s="71" t="s">
        <v>40</v>
      </c>
      <c r="E68" s="107" t="s">
        <v>723</v>
      </c>
      <c r="F68" s="63"/>
      <c r="G68" s="62"/>
      <c r="H68" s="63"/>
      <c r="I68" s="63"/>
      <c r="J68" s="63" t="s">
        <v>916</v>
      </c>
      <c r="K68" s="1" t="str">
        <f t="shared" si="4"/>
        <v>à collecter</v>
      </c>
      <c r="L68" s="190"/>
    </row>
    <row r="69" spans="1:12" ht="45" outlineLevel="1">
      <c r="A69" s="10" t="s">
        <v>44</v>
      </c>
      <c r="B69" s="63">
        <v>53</v>
      </c>
      <c r="C69" s="62" t="s">
        <v>749</v>
      </c>
      <c r="D69" s="62"/>
      <c r="E69" s="108" t="s">
        <v>723</v>
      </c>
      <c r="F69" s="65"/>
      <c r="G69" s="62"/>
      <c r="H69" s="63" t="s">
        <v>513</v>
      </c>
      <c r="I69" s="63"/>
      <c r="J69" s="63" t="s">
        <v>916</v>
      </c>
      <c r="K69" s="1" t="str">
        <f t="shared" si="4"/>
        <v>à collecter</v>
      </c>
      <c r="L69" s="190"/>
    </row>
    <row r="70" spans="1:12" ht="78.599999999999994" customHeight="1" outlineLevel="1">
      <c r="A70" s="10" t="s">
        <v>44</v>
      </c>
      <c r="B70" s="63">
        <v>55</v>
      </c>
      <c r="C70" s="62" t="s">
        <v>996</v>
      </c>
      <c r="D70" s="62"/>
      <c r="E70" s="108" t="s">
        <v>723</v>
      </c>
      <c r="F70" s="65"/>
      <c r="G70" s="62" t="s">
        <v>997</v>
      </c>
      <c r="H70" s="63" t="s">
        <v>513</v>
      </c>
      <c r="I70" s="63"/>
      <c r="J70" s="63" t="s">
        <v>916</v>
      </c>
      <c r="K70" s="1" t="str">
        <f t="shared" si="4"/>
        <v>à collecter</v>
      </c>
      <c r="L70" s="190"/>
    </row>
    <row r="71" spans="1:12" ht="45" outlineLevel="1">
      <c r="A71" s="10" t="s">
        <v>44</v>
      </c>
      <c r="B71" s="63">
        <v>57</v>
      </c>
      <c r="C71" s="62" t="s">
        <v>750</v>
      </c>
      <c r="D71" s="62"/>
      <c r="E71" s="108" t="s">
        <v>723</v>
      </c>
      <c r="F71" s="65"/>
      <c r="G71" s="62"/>
      <c r="H71" s="63" t="s">
        <v>513</v>
      </c>
      <c r="I71" s="63"/>
      <c r="J71" s="63" t="s">
        <v>916</v>
      </c>
      <c r="K71" s="1" t="str">
        <f t="shared" si="4"/>
        <v>à collecter</v>
      </c>
      <c r="L71" s="190"/>
    </row>
    <row r="72" spans="1:12" ht="45" outlineLevel="1">
      <c r="A72" s="10" t="s">
        <v>44</v>
      </c>
      <c r="B72" s="63">
        <v>835</v>
      </c>
      <c r="C72" s="62" t="s">
        <v>69</v>
      </c>
      <c r="D72" s="62"/>
      <c r="E72" s="55"/>
      <c r="F72" s="63"/>
      <c r="G72" s="62"/>
      <c r="H72" s="63"/>
      <c r="I72" s="63"/>
      <c r="J72" s="63" t="s">
        <v>916</v>
      </c>
      <c r="K72" s="1" t="str">
        <f t="shared" si="4"/>
        <v>à collecter</v>
      </c>
      <c r="L72" s="190"/>
    </row>
    <row r="73" spans="1:12" ht="45" outlineLevel="1">
      <c r="A73" s="10" t="s">
        <v>44</v>
      </c>
      <c r="B73" s="63">
        <v>58</v>
      </c>
      <c r="C73" s="62" t="s">
        <v>70</v>
      </c>
      <c r="D73" s="71" t="s">
        <v>40</v>
      </c>
      <c r="E73" s="107" t="s">
        <v>723</v>
      </c>
      <c r="F73" s="65"/>
      <c r="G73" s="62"/>
      <c r="H73" s="63"/>
      <c r="I73" s="63"/>
      <c r="J73" s="63" t="s">
        <v>916</v>
      </c>
      <c r="K73" s="1" t="str">
        <f t="shared" si="4"/>
        <v>à collecter</v>
      </c>
      <c r="L73" s="190"/>
    </row>
    <row r="74" spans="1:12" ht="45" outlineLevel="1">
      <c r="A74" s="10" t="s">
        <v>44</v>
      </c>
      <c r="B74" s="63">
        <v>59</v>
      </c>
      <c r="C74" s="62" t="s">
        <v>71</v>
      </c>
      <c r="D74" s="71" t="s">
        <v>40</v>
      </c>
      <c r="E74" s="107" t="s">
        <v>723</v>
      </c>
      <c r="F74" s="63"/>
      <c r="G74" s="62" t="s">
        <v>751</v>
      </c>
      <c r="H74" s="63"/>
      <c r="I74" s="63"/>
      <c r="J74" s="63" t="s">
        <v>916</v>
      </c>
      <c r="K74" s="1" t="str">
        <f t="shared" si="4"/>
        <v>à collecter</v>
      </c>
      <c r="L74" s="190"/>
    </row>
    <row r="75" spans="1:12" ht="45" outlineLevel="1">
      <c r="A75" s="10" t="s">
        <v>44</v>
      </c>
      <c r="B75" s="63">
        <v>60</v>
      </c>
      <c r="C75" s="62" t="s">
        <v>72</v>
      </c>
      <c r="D75" s="71" t="s">
        <v>40</v>
      </c>
      <c r="E75" s="107" t="s">
        <v>723</v>
      </c>
      <c r="F75" s="63"/>
      <c r="G75" s="62" t="s">
        <v>1196</v>
      </c>
      <c r="H75" s="63"/>
      <c r="I75" s="63"/>
      <c r="J75" s="63" t="s">
        <v>916</v>
      </c>
      <c r="K75" s="1" t="str">
        <f t="shared" si="4"/>
        <v>à collecter</v>
      </c>
      <c r="L75" s="190"/>
    </row>
    <row r="76" spans="1:12" ht="45" outlineLevel="1">
      <c r="A76" s="10" t="s">
        <v>44</v>
      </c>
      <c r="B76" s="63">
        <v>61</v>
      </c>
      <c r="C76" s="62" t="s">
        <v>73</v>
      </c>
      <c r="D76" s="62"/>
      <c r="E76" s="108" t="s">
        <v>723</v>
      </c>
      <c r="F76" s="63" t="s">
        <v>68</v>
      </c>
      <c r="G76" s="62" t="s">
        <v>76</v>
      </c>
      <c r="H76" s="63"/>
      <c r="I76" s="63"/>
      <c r="J76" s="63" t="s">
        <v>916</v>
      </c>
      <c r="K76" s="1" t="str">
        <f t="shared" si="4"/>
        <v>à collecter</v>
      </c>
      <c r="L76" s="190"/>
    </row>
    <row r="77" spans="1:12" ht="45" outlineLevel="1">
      <c r="A77" s="10" t="s">
        <v>44</v>
      </c>
      <c r="B77" s="63">
        <v>62</v>
      </c>
      <c r="C77" s="62" t="s">
        <v>74</v>
      </c>
      <c r="D77" s="62"/>
      <c r="E77" s="108" t="s">
        <v>723</v>
      </c>
      <c r="F77" s="63" t="s">
        <v>68</v>
      </c>
      <c r="G77" s="62" t="s">
        <v>77</v>
      </c>
      <c r="H77" s="63"/>
      <c r="I77" s="63"/>
      <c r="J77" s="63" t="s">
        <v>916</v>
      </c>
      <c r="K77" s="1" t="str">
        <f t="shared" si="4"/>
        <v>à collecter</v>
      </c>
      <c r="L77" s="190"/>
    </row>
    <row r="78" spans="1:12" ht="45" outlineLevel="1">
      <c r="A78" s="10" t="s">
        <v>44</v>
      </c>
      <c r="B78" s="63">
        <v>63</v>
      </c>
      <c r="C78" s="62" t="s">
        <v>75</v>
      </c>
      <c r="D78" s="62"/>
      <c r="E78" s="108" t="s">
        <v>723</v>
      </c>
      <c r="F78" s="63" t="s">
        <v>68</v>
      </c>
      <c r="G78" s="62"/>
      <c r="H78" s="63"/>
      <c r="I78" s="63"/>
      <c r="J78" s="63" t="s">
        <v>916</v>
      </c>
      <c r="K78" s="1" t="str">
        <f t="shared" si="4"/>
        <v>à collecter</v>
      </c>
      <c r="L78" s="190"/>
    </row>
    <row r="79" spans="1:12" ht="195" outlineLevel="1">
      <c r="A79" s="10" t="s">
        <v>44</v>
      </c>
      <c r="B79" s="63">
        <v>64</v>
      </c>
      <c r="C79" s="62" t="s">
        <v>752</v>
      </c>
      <c r="D79" s="71" t="s">
        <v>78</v>
      </c>
      <c r="E79" s="107" t="s">
        <v>723</v>
      </c>
      <c r="F79" s="63" t="s">
        <v>68</v>
      </c>
      <c r="G79" s="62" t="s">
        <v>81</v>
      </c>
      <c r="H79" s="63"/>
      <c r="I79" s="63"/>
      <c r="J79" s="63" t="s">
        <v>916</v>
      </c>
      <c r="K79" s="1" t="str">
        <f t="shared" si="4"/>
        <v>à collecter</v>
      </c>
      <c r="L79" s="190"/>
    </row>
    <row r="80" spans="1:12" ht="105" outlineLevel="1">
      <c r="A80" s="10" t="s">
        <v>44</v>
      </c>
      <c r="B80" s="63">
        <v>65</v>
      </c>
      <c r="C80" s="62" t="s">
        <v>753</v>
      </c>
      <c r="D80" s="71" t="s">
        <v>79</v>
      </c>
      <c r="E80" s="107" t="s">
        <v>723</v>
      </c>
      <c r="F80" s="63" t="s">
        <v>68</v>
      </c>
      <c r="G80" s="62" t="s">
        <v>81</v>
      </c>
      <c r="H80" s="63"/>
      <c r="I80" s="63"/>
      <c r="J80" s="63" t="s">
        <v>916</v>
      </c>
      <c r="K80" s="1" t="str">
        <f t="shared" si="4"/>
        <v>à collecter</v>
      </c>
      <c r="L80" s="190"/>
    </row>
    <row r="81" spans="1:12" ht="120.75" outlineLevel="1" thickBot="1">
      <c r="A81" s="188" t="s">
        <v>44</v>
      </c>
      <c r="B81" s="68">
        <v>66</v>
      </c>
      <c r="C81" s="67" t="s">
        <v>754</v>
      </c>
      <c r="D81" s="98" t="s">
        <v>80</v>
      </c>
      <c r="E81" s="189" t="s">
        <v>723</v>
      </c>
      <c r="F81" s="68" t="s">
        <v>68</v>
      </c>
      <c r="G81" s="67" t="s">
        <v>81</v>
      </c>
      <c r="H81" s="68"/>
      <c r="I81" s="68"/>
      <c r="J81" s="68" t="s">
        <v>916</v>
      </c>
      <c r="K81" s="1" t="str">
        <f t="shared" si="4"/>
        <v>à collecter</v>
      </c>
      <c r="L81" s="190"/>
    </row>
    <row r="82" spans="1:12" ht="19.5" outlineLevel="1" thickBot="1">
      <c r="A82" s="191"/>
      <c r="B82" s="192"/>
      <c r="C82" s="193"/>
      <c r="D82" s="194"/>
      <c r="E82" s="195"/>
      <c r="F82" s="192"/>
      <c r="G82" s="193"/>
      <c r="H82" s="192"/>
      <c r="I82" s="192"/>
      <c r="J82" s="196"/>
      <c r="K82" s="643"/>
      <c r="L82" s="167"/>
    </row>
    <row r="83" spans="1:12" ht="19.5" thickBot="1">
      <c r="A83" s="89"/>
      <c r="D83" s="80"/>
      <c r="E83" s="113"/>
      <c r="G83" s="2"/>
    </row>
    <row r="84" spans="1:12" ht="48" customHeight="1" thickBot="1">
      <c r="A84" s="207" t="s">
        <v>82</v>
      </c>
      <c r="B84" s="100"/>
      <c r="C84" s="100"/>
      <c r="D84" s="100"/>
      <c r="E84" s="112"/>
      <c r="F84" s="100"/>
      <c r="G84" s="100"/>
      <c r="H84" s="100"/>
      <c r="I84" s="100"/>
      <c r="J84" s="150"/>
      <c r="K84" s="655"/>
      <c r="L84" s="200"/>
    </row>
    <row r="85" spans="1:12" ht="150" outlineLevel="1">
      <c r="A85" s="187" t="s">
        <v>82</v>
      </c>
      <c r="B85" s="84">
        <v>840</v>
      </c>
      <c r="C85" s="85" t="s">
        <v>83</v>
      </c>
      <c r="D85" s="85"/>
      <c r="E85" s="84"/>
      <c r="F85" s="84"/>
      <c r="G85" s="85"/>
      <c r="H85" s="84"/>
      <c r="I85" s="84"/>
      <c r="J85" s="168" t="s">
        <v>916</v>
      </c>
      <c r="K85" s="1" t="str">
        <f t="shared" ref="K85:K108" si="5">IF(OR("IME"=$B$1,"ITEP"=$B$1,"IEM"=$B$1,"IMP"=$B$1,"IDA"=$B$1,"EEAP"=$B$1,"IDV"=$B$1,"MAS"=$B$1,"FAM/EAM"=$B$1,"CRP"=$B$1,"EEAH"=$B$1,"EANM"=$B$1,"EHPAD"=$B$1,"ESAT"=$B$1,"SSIAD"=$B$1,"SESSAD"=$B$1,"SAMSAH"=$B$1,"SPASAD"=$B$1,"SAVS"=$B$1,"CAMSP"=$B$1,"CMPP"=$B$1,"toutes les données"=$B$1, "IES"=$B$1),"à collecter","non concerné ")</f>
        <v>à collecter</v>
      </c>
      <c r="L85" s="190"/>
    </row>
    <row r="86" spans="1:12" ht="150" outlineLevel="1">
      <c r="A86" s="10" t="s">
        <v>82</v>
      </c>
      <c r="B86" s="63">
        <v>927</v>
      </c>
      <c r="C86" s="62" t="s">
        <v>84</v>
      </c>
      <c r="D86" s="71" t="s">
        <v>85</v>
      </c>
      <c r="E86" s="107" t="s">
        <v>723</v>
      </c>
      <c r="F86" s="63"/>
      <c r="G86" s="62"/>
      <c r="H86" s="63"/>
      <c r="I86" s="63"/>
      <c r="J86" s="63" t="s">
        <v>916</v>
      </c>
      <c r="K86" s="1" t="str">
        <f t="shared" si="5"/>
        <v>à collecter</v>
      </c>
      <c r="L86" s="190"/>
    </row>
    <row r="87" spans="1:12" ht="150" outlineLevel="1">
      <c r="A87" s="10" t="s">
        <v>82</v>
      </c>
      <c r="B87" s="63">
        <v>928</v>
      </c>
      <c r="C87" s="62" t="s">
        <v>755</v>
      </c>
      <c r="D87" s="71" t="s">
        <v>86</v>
      </c>
      <c r="E87" s="107" t="s">
        <v>723</v>
      </c>
      <c r="F87" s="63" t="s">
        <v>87</v>
      </c>
      <c r="G87" s="62"/>
      <c r="H87" s="63"/>
      <c r="I87" s="63"/>
      <c r="J87" s="63" t="s">
        <v>916</v>
      </c>
      <c r="K87" s="1" t="str">
        <f t="shared" si="5"/>
        <v>à collecter</v>
      </c>
      <c r="L87" s="190"/>
    </row>
    <row r="88" spans="1:12" ht="150" outlineLevel="1">
      <c r="A88" s="10" t="s">
        <v>82</v>
      </c>
      <c r="B88" s="63">
        <v>929</v>
      </c>
      <c r="C88" s="62" t="s">
        <v>88</v>
      </c>
      <c r="D88" s="71" t="s">
        <v>85</v>
      </c>
      <c r="E88" s="107" t="s">
        <v>723</v>
      </c>
      <c r="F88" s="63"/>
      <c r="G88" s="62"/>
      <c r="H88" s="63"/>
      <c r="I88" s="63"/>
      <c r="J88" s="63" t="s">
        <v>916</v>
      </c>
      <c r="K88" s="1" t="str">
        <f t="shared" si="5"/>
        <v>à collecter</v>
      </c>
      <c r="L88" s="190"/>
    </row>
    <row r="89" spans="1:12" ht="150" outlineLevel="1">
      <c r="A89" s="10" t="s">
        <v>82</v>
      </c>
      <c r="B89" s="63">
        <v>930</v>
      </c>
      <c r="C89" s="62" t="s">
        <v>756</v>
      </c>
      <c r="D89" s="71" t="s">
        <v>86</v>
      </c>
      <c r="E89" s="107" t="s">
        <v>723</v>
      </c>
      <c r="F89" s="63" t="s">
        <v>89</v>
      </c>
      <c r="G89" s="62"/>
      <c r="H89" s="63"/>
      <c r="I89" s="63"/>
      <c r="J89" s="63" t="s">
        <v>916</v>
      </c>
      <c r="K89" s="1" t="str">
        <f t="shared" si="5"/>
        <v>à collecter</v>
      </c>
      <c r="L89" s="190"/>
    </row>
    <row r="90" spans="1:12" ht="150" outlineLevel="1">
      <c r="A90" s="10" t="s">
        <v>82</v>
      </c>
      <c r="B90" s="55">
        <v>1029</v>
      </c>
      <c r="C90" s="56" t="s">
        <v>90</v>
      </c>
      <c r="D90" s="56"/>
      <c r="E90" s="55"/>
      <c r="F90" s="55"/>
      <c r="G90" s="56"/>
      <c r="H90" s="55"/>
      <c r="I90" s="55"/>
      <c r="J90" s="63" t="s">
        <v>916</v>
      </c>
      <c r="K90" s="1" t="str">
        <f t="shared" si="5"/>
        <v>à collecter</v>
      </c>
      <c r="L90" s="190"/>
    </row>
    <row r="91" spans="1:12" ht="150" outlineLevel="1">
      <c r="A91" s="10" t="s">
        <v>82</v>
      </c>
      <c r="B91" s="63">
        <v>931</v>
      </c>
      <c r="C91" s="62" t="s">
        <v>90</v>
      </c>
      <c r="D91" s="71" t="s">
        <v>85</v>
      </c>
      <c r="E91" s="107" t="s">
        <v>723</v>
      </c>
      <c r="F91" s="63"/>
      <c r="G91" s="62"/>
      <c r="H91" s="63"/>
      <c r="I91" s="63"/>
      <c r="J91" s="63" t="s">
        <v>916</v>
      </c>
      <c r="K91" s="1" t="str">
        <f t="shared" si="5"/>
        <v>à collecter</v>
      </c>
      <c r="L91" s="190"/>
    </row>
    <row r="92" spans="1:12" ht="150" outlineLevel="1">
      <c r="A92" s="10" t="s">
        <v>82</v>
      </c>
      <c r="B92" s="63">
        <v>932</v>
      </c>
      <c r="C92" s="62" t="s">
        <v>757</v>
      </c>
      <c r="D92" s="71" t="s">
        <v>86</v>
      </c>
      <c r="E92" s="107" t="s">
        <v>723</v>
      </c>
      <c r="F92" s="63" t="s">
        <v>91</v>
      </c>
      <c r="G92" s="62"/>
      <c r="H92" s="63"/>
      <c r="I92" s="63"/>
      <c r="J92" s="63" t="s">
        <v>916</v>
      </c>
      <c r="K92" s="1" t="str">
        <f t="shared" si="5"/>
        <v>à collecter</v>
      </c>
      <c r="L92" s="190"/>
    </row>
    <row r="93" spans="1:12" ht="150" outlineLevel="1">
      <c r="A93" s="10" t="s">
        <v>82</v>
      </c>
      <c r="B93" s="55">
        <v>841</v>
      </c>
      <c r="C93" s="56" t="s">
        <v>92</v>
      </c>
      <c r="D93" s="56"/>
      <c r="E93" s="55"/>
      <c r="F93" s="55"/>
      <c r="G93" s="56"/>
      <c r="H93" s="55"/>
      <c r="I93" s="55"/>
      <c r="J93" s="63" t="s">
        <v>916</v>
      </c>
      <c r="K93" s="1" t="str">
        <f t="shared" si="5"/>
        <v>à collecter</v>
      </c>
      <c r="L93" s="190"/>
    </row>
    <row r="94" spans="1:12" ht="150" outlineLevel="1">
      <c r="A94" s="10" t="s">
        <v>82</v>
      </c>
      <c r="B94" s="63">
        <v>933</v>
      </c>
      <c r="C94" s="62" t="s">
        <v>93</v>
      </c>
      <c r="D94" s="71" t="s">
        <v>85</v>
      </c>
      <c r="E94" s="107" t="s">
        <v>723</v>
      </c>
      <c r="F94" s="63"/>
      <c r="G94" s="62"/>
      <c r="H94" s="63"/>
      <c r="I94" s="63"/>
      <c r="J94" s="63" t="s">
        <v>916</v>
      </c>
      <c r="K94" s="1" t="str">
        <f t="shared" si="5"/>
        <v>à collecter</v>
      </c>
      <c r="L94" s="190"/>
    </row>
    <row r="95" spans="1:12" ht="150" outlineLevel="1">
      <c r="A95" s="10" t="s">
        <v>82</v>
      </c>
      <c r="B95" s="63">
        <v>934</v>
      </c>
      <c r="C95" s="62" t="s">
        <v>758</v>
      </c>
      <c r="D95" s="71" t="s">
        <v>86</v>
      </c>
      <c r="E95" s="107" t="s">
        <v>723</v>
      </c>
      <c r="F95" s="63" t="s">
        <v>94</v>
      </c>
      <c r="G95" s="62"/>
      <c r="H95" s="63"/>
      <c r="I95" s="63"/>
      <c r="J95" s="63" t="s">
        <v>916</v>
      </c>
      <c r="K95" s="1" t="str">
        <f t="shared" si="5"/>
        <v>à collecter</v>
      </c>
      <c r="L95" s="190"/>
    </row>
    <row r="96" spans="1:12" ht="150" outlineLevel="1">
      <c r="A96" s="10" t="s">
        <v>82</v>
      </c>
      <c r="B96" s="63">
        <v>935</v>
      </c>
      <c r="C96" s="62" t="s">
        <v>95</v>
      </c>
      <c r="D96" s="71" t="s">
        <v>85</v>
      </c>
      <c r="E96" s="107" t="s">
        <v>723</v>
      </c>
      <c r="F96" s="63"/>
      <c r="G96" s="62"/>
      <c r="H96" s="63"/>
      <c r="I96" s="63"/>
      <c r="J96" s="63" t="s">
        <v>916</v>
      </c>
      <c r="K96" s="1" t="str">
        <f t="shared" si="5"/>
        <v>à collecter</v>
      </c>
      <c r="L96" s="190"/>
    </row>
    <row r="97" spans="1:12" ht="150" outlineLevel="1">
      <c r="A97" s="10" t="s">
        <v>82</v>
      </c>
      <c r="B97" s="63">
        <v>936</v>
      </c>
      <c r="C97" s="62" t="s">
        <v>759</v>
      </c>
      <c r="D97" s="71" t="s">
        <v>86</v>
      </c>
      <c r="E97" s="107" t="s">
        <v>723</v>
      </c>
      <c r="F97" s="63" t="s">
        <v>96</v>
      </c>
      <c r="G97" s="62"/>
      <c r="H97" s="63"/>
      <c r="I97" s="63"/>
      <c r="J97" s="63" t="s">
        <v>916</v>
      </c>
      <c r="K97" s="1" t="str">
        <f t="shared" si="5"/>
        <v>à collecter</v>
      </c>
      <c r="L97" s="190"/>
    </row>
    <row r="98" spans="1:12" ht="150" outlineLevel="1">
      <c r="A98" s="10" t="s">
        <v>82</v>
      </c>
      <c r="B98" s="63">
        <v>937</v>
      </c>
      <c r="C98" s="62" t="s">
        <v>97</v>
      </c>
      <c r="D98" s="71" t="s">
        <v>85</v>
      </c>
      <c r="E98" s="107" t="s">
        <v>723</v>
      </c>
      <c r="F98" s="63"/>
      <c r="G98" s="62"/>
      <c r="H98" s="63"/>
      <c r="I98" s="63"/>
      <c r="J98" s="63" t="s">
        <v>916</v>
      </c>
      <c r="K98" s="1" t="str">
        <f t="shared" si="5"/>
        <v>à collecter</v>
      </c>
      <c r="L98" s="190"/>
    </row>
    <row r="99" spans="1:12" ht="150" outlineLevel="1">
      <c r="A99" s="10" t="s">
        <v>82</v>
      </c>
      <c r="B99" s="63">
        <v>938</v>
      </c>
      <c r="C99" s="62" t="s">
        <v>760</v>
      </c>
      <c r="D99" s="71" t="s">
        <v>86</v>
      </c>
      <c r="E99" s="107" t="s">
        <v>723</v>
      </c>
      <c r="F99" s="63" t="s">
        <v>98</v>
      </c>
      <c r="G99" s="62"/>
      <c r="H99" s="63"/>
      <c r="I99" s="63"/>
      <c r="J99" s="63" t="s">
        <v>916</v>
      </c>
      <c r="K99" s="1" t="str">
        <f t="shared" si="5"/>
        <v>à collecter</v>
      </c>
      <c r="L99" s="190"/>
    </row>
    <row r="100" spans="1:12" ht="150" outlineLevel="1">
      <c r="A100" s="10" t="s">
        <v>82</v>
      </c>
      <c r="B100" s="63">
        <v>939</v>
      </c>
      <c r="C100" s="62" t="s">
        <v>99</v>
      </c>
      <c r="D100" s="71" t="s">
        <v>85</v>
      </c>
      <c r="E100" s="107" t="s">
        <v>723</v>
      </c>
      <c r="F100" s="63"/>
      <c r="G100" s="62"/>
      <c r="H100" s="63"/>
      <c r="I100" s="63"/>
      <c r="J100" s="63" t="s">
        <v>916</v>
      </c>
      <c r="K100" s="1" t="str">
        <f t="shared" si="5"/>
        <v>à collecter</v>
      </c>
      <c r="L100" s="190"/>
    </row>
    <row r="101" spans="1:12" ht="150" outlineLevel="1">
      <c r="A101" s="10" t="s">
        <v>82</v>
      </c>
      <c r="B101" s="63">
        <v>940</v>
      </c>
      <c r="C101" s="62" t="s">
        <v>761</v>
      </c>
      <c r="D101" s="71" t="s">
        <v>86</v>
      </c>
      <c r="E101" s="107" t="s">
        <v>723</v>
      </c>
      <c r="F101" s="63" t="s">
        <v>100</v>
      </c>
      <c r="G101" s="62"/>
      <c r="H101" s="63"/>
      <c r="I101" s="63"/>
      <c r="J101" s="63" t="s">
        <v>916</v>
      </c>
      <c r="K101" s="1" t="str">
        <f t="shared" si="5"/>
        <v>à collecter</v>
      </c>
      <c r="L101" s="190"/>
    </row>
    <row r="102" spans="1:12" ht="150" outlineLevel="1">
      <c r="A102" s="10" t="s">
        <v>82</v>
      </c>
      <c r="B102" s="63">
        <v>941</v>
      </c>
      <c r="C102" s="62" t="s">
        <v>101</v>
      </c>
      <c r="D102" s="71" t="s">
        <v>85</v>
      </c>
      <c r="E102" s="107" t="s">
        <v>723</v>
      </c>
      <c r="F102" s="63"/>
      <c r="G102" s="62"/>
      <c r="H102" s="63"/>
      <c r="I102" s="63"/>
      <c r="J102" s="63" t="s">
        <v>916</v>
      </c>
      <c r="K102" s="1" t="str">
        <f t="shared" si="5"/>
        <v>à collecter</v>
      </c>
      <c r="L102" s="190"/>
    </row>
    <row r="103" spans="1:12" ht="150" outlineLevel="1">
      <c r="A103" s="10" t="s">
        <v>82</v>
      </c>
      <c r="B103" s="63">
        <v>942</v>
      </c>
      <c r="C103" s="62" t="s">
        <v>762</v>
      </c>
      <c r="D103" s="71" t="s">
        <v>86</v>
      </c>
      <c r="E103" s="107" t="s">
        <v>723</v>
      </c>
      <c r="F103" s="63" t="s">
        <v>105</v>
      </c>
      <c r="G103" s="62"/>
      <c r="H103" s="63"/>
      <c r="I103" s="63"/>
      <c r="J103" s="63" t="s">
        <v>916</v>
      </c>
      <c r="K103" s="1" t="str">
        <f t="shared" si="5"/>
        <v>à collecter</v>
      </c>
      <c r="L103" s="190"/>
    </row>
    <row r="104" spans="1:12" ht="150" outlineLevel="1">
      <c r="A104" s="10" t="s">
        <v>82</v>
      </c>
      <c r="B104" s="55">
        <v>1069</v>
      </c>
      <c r="C104" s="56" t="s">
        <v>498</v>
      </c>
      <c r="D104" s="105"/>
      <c r="E104" s="114"/>
      <c r="F104" s="55"/>
      <c r="G104" s="56"/>
      <c r="H104" s="55"/>
      <c r="I104" s="55"/>
      <c r="J104" s="63" t="s">
        <v>916</v>
      </c>
      <c r="K104" s="1" t="str">
        <f t="shared" si="5"/>
        <v>à collecter</v>
      </c>
      <c r="L104" s="190"/>
    </row>
    <row r="105" spans="1:12" ht="150" outlineLevel="1">
      <c r="A105" s="10" t="s">
        <v>82</v>
      </c>
      <c r="B105" s="63">
        <v>1070</v>
      </c>
      <c r="C105" s="62" t="s">
        <v>498</v>
      </c>
      <c r="D105" s="71" t="s">
        <v>85</v>
      </c>
      <c r="E105" s="107" t="s">
        <v>723</v>
      </c>
      <c r="F105" s="63"/>
      <c r="G105" s="62"/>
      <c r="H105" s="63"/>
      <c r="I105" s="63"/>
      <c r="J105" s="63" t="s">
        <v>916</v>
      </c>
      <c r="K105" s="1" t="str">
        <f t="shared" si="5"/>
        <v>à collecter</v>
      </c>
      <c r="L105" s="190"/>
    </row>
    <row r="106" spans="1:12" ht="150" outlineLevel="1">
      <c r="A106" s="10" t="s">
        <v>82</v>
      </c>
      <c r="B106" s="63">
        <v>1071</v>
      </c>
      <c r="C106" s="62" t="s">
        <v>505</v>
      </c>
      <c r="D106" s="71" t="s">
        <v>86</v>
      </c>
      <c r="E106" s="107" t="s">
        <v>723</v>
      </c>
      <c r="F106" s="63" t="s">
        <v>521</v>
      </c>
      <c r="G106" s="62"/>
      <c r="H106" s="63"/>
      <c r="I106" s="63"/>
      <c r="J106" s="63" t="s">
        <v>916</v>
      </c>
      <c r="K106" s="1" t="str">
        <f t="shared" si="5"/>
        <v>à collecter</v>
      </c>
      <c r="L106" s="190"/>
    </row>
    <row r="107" spans="1:12" ht="150" outlineLevel="1">
      <c r="A107" s="10" t="s">
        <v>82</v>
      </c>
      <c r="B107" s="55">
        <v>1072</v>
      </c>
      <c r="C107" s="56" t="s">
        <v>5</v>
      </c>
      <c r="D107" s="105"/>
      <c r="E107" s="114"/>
      <c r="F107" s="55"/>
      <c r="G107" s="56"/>
      <c r="H107" s="55"/>
      <c r="I107" s="55"/>
      <c r="J107" s="63" t="s">
        <v>916</v>
      </c>
      <c r="K107" s="1" t="str">
        <f t="shared" si="5"/>
        <v>à collecter</v>
      </c>
      <c r="L107" s="190"/>
    </row>
    <row r="108" spans="1:12" ht="150.75" outlineLevel="1" thickBot="1">
      <c r="A108" s="33" t="s">
        <v>82</v>
      </c>
      <c r="B108" s="79">
        <v>943</v>
      </c>
      <c r="C108" s="99" t="s">
        <v>102</v>
      </c>
      <c r="D108" s="608" t="s">
        <v>103</v>
      </c>
      <c r="E108" s="609" t="s">
        <v>723</v>
      </c>
      <c r="F108" s="79"/>
      <c r="G108" s="99"/>
      <c r="H108" s="79"/>
      <c r="I108" s="79"/>
      <c r="J108" s="79" t="s">
        <v>916</v>
      </c>
      <c r="K108" s="1" t="str">
        <f t="shared" si="5"/>
        <v>à collecter</v>
      </c>
      <c r="L108" s="190"/>
    </row>
    <row r="109" spans="1:12" ht="19.5" outlineLevel="1" thickBot="1">
      <c r="A109" s="613"/>
      <c r="B109" s="614"/>
      <c r="C109" s="615"/>
      <c r="D109" s="616"/>
      <c r="E109" s="617"/>
      <c r="F109" s="614"/>
      <c r="G109" s="615"/>
      <c r="H109" s="614"/>
      <c r="I109" s="614"/>
      <c r="J109" s="638"/>
      <c r="K109" s="612"/>
      <c r="L109" s="190"/>
    </row>
    <row r="110" spans="1:12" ht="19.5" thickBot="1">
      <c r="A110" s="632"/>
      <c r="B110" s="177"/>
      <c r="C110" s="635"/>
      <c r="D110" s="647"/>
      <c r="E110" s="648"/>
      <c r="F110" s="177"/>
      <c r="G110" s="635"/>
      <c r="H110" s="177"/>
      <c r="I110" s="177"/>
      <c r="J110" s="649"/>
      <c r="K110" s="177"/>
      <c r="L110" s="167"/>
    </row>
    <row r="111" spans="1:12" ht="48" customHeight="1" thickBot="1">
      <c r="A111" s="207" t="s">
        <v>104</v>
      </c>
      <c r="B111" s="610"/>
      <c r="C111" s="610"/>
      <c r="D111" s="610"/>
      <c r="E111" s="621"/>
      <c r="F111" s="610"/>
      <c r="G111" s="610"/>
      <c r="H111" s="610"/>
      <c r="I111" s="610"/>
      <c r="J111" s="611"/>
      <c r="K111" s="612"/>
      <c r="L111" s="182"/>
    </row>
    <row r="112" spans="1:12" ht="131.25" outlineLevel="1">
      <c r="A112" s="599" t="s">
        <v>104</v>
      </c>
      <c r="B112" s="650">
        <v>842</v>
      </c>
      <c r="C112" s="651" t="s">
        <v>106</v>
      </c>
      <c r="D112" s="651"/>
      <c r="E112" s="650"/>
      <c r="F112" s="650"/>
      <c r="G112" s="651"/>
      <c r="H112" s="650"/>
      <c r="I112" s="650"/>
      <c r="J112" s="618" t="s">
        <v>916</v>
      </c>
      <c r="K112" s="1" t="str">
        <f>IF(OR("IME"=$B$1,"ITEP"=$B$1,"IEM"=$B$1,"IMP"=$B$1,"IDA"=$B$1,"EEAP"=$B$1,"IDV"=$B$1,"MAS"=$B$1,"FAM/EAM"=$B$1,"CRP"=$B$1,"EEAH"=$B$1,"EANM"=$B$1,"EHPAD"=$B$1,"ESAT"=$B$1,"SSIAD"=$B$1,"SESSAD"=$B$1,"SAMSAH"=$B$1,"SPASAD"=$B$1,"SAVS"=$B$1,"CAMSP"=$B$1,"CMPP"=$B$1,"toutes les données"=$B$1, "IES"=$B$1),"à collecter","non concerné ")</f>
        <v>à collecter</v>
      </c>
      <c r="L112" s="190"/>
    </row>
    <row r="113" spans="1:12" ht="131.25" outlineLevel="1">
      <c r="A113" s="10" t="s">
        <v>104</v>
      </c>
      <c r="B113" s="63">
        <v>944</v>
      </c>
      <c r="C113" s="62" t="s">
        <v>107</v>
      </c>
      <c r="D113" s="71" t="s">
        <v>110</v>
      </c>
      <c r="E113" s="107" t="s">
        <v>723</v>
      </c>
      <c r="F113" s="63"/>
      <c r="G113" s="62"/>
      <c r="H113" s="63"/>
      <c r="I113" s="63"/>
      <c r="J113" s="63" t="s">
        <v>916</v>
      </c>
      <c r="K113" s="1" t="str">
        <f>IF(OR("IME"=$B$1,"ITEP"=$B$1,"IEM"=$B$1,"IMP"=$B$1,"IDA"=$B$1,"EEAP"=$B$1,"IDV"=$B$1,"MAS"=$B$1,"FAM/EAM"=$B$1,"CRP"=$B$1,"EEAH"=$B$1,"EANM"=$B$1,"EHPAD"=$B$1,"ESAT"=$B$1,"SSIAD"=$B$1,"SESSAD"=$B$1,"SAMSAH"=$B$1,"SPASAD"=$B$1,"SAVS"=$B$1,"CAMSP"=$B$1,"CMPP"=$B$1,"toutes les données"=$B$1, "IES"=$B$1),"à collecter","non concerné ")</f>
        <v>à collecter</v>
      </c>
      <c r="L113" s="190"/>
    </row>
    <row r="114" spans="1:12" ht="131.25" outlineLevel="1">
      <c r="A114" s="10" t="s">
        <v>104</v>
      </c>
      <c r="B114" s="63">
        <v>945</v>
      </c>
      <c r="C114" s="62" t="s">
        <v>763</v>
      </c>
      <c r="D114" s="71" t="s">
        <v>86</v>
      </c>
      <c r="E114" s="107" t="s">
        <v>723</v>
      </c>
      <c r="F114" s="63" t="s">
        <v>111</v>
      </c>
      <c r="G114" s="62"/>
      <c r="H114" s="63"/>
      <c r="I114" s="63"/>
      <c r="J114" s="63" t="s">
        <v>916</v>
      </c>
      <c r="K114" s="1" t="str">
        <f>IF(OR("IME"=$B$1,"ITEP"=$B$1,"IEM"=$B$1,"IMP"=$B$1,"IDA"=$B$1,"EEAP"=$B$1,"IDV"=$B$1,"MAS"=$B$1,"FAM/EAM"=$B$1,"CRP"=$B$1,"EEAH"=$B$1,"EANM"=$B$1,"EHPAD"=$B$1,"ESAT"=$B$1,"SSIAD"=$B$1,"SESSAD"=$B$1,"SAMSAH"=$B$1,"SPASAD"=$B$1,"SAVS"=$B$1,"CAMSP"=$B$1,"CMPP"=$B$1,"toutes les données"=$B$1, "IES"=$B$1),"à collecter","non concerné ")</f>
        <v>à collecter</v>
      </c>
      <c r="L114" s="190"/>
    </row>
    <row r="115" spans="1:12" ht="131.25" outlineLevel="1">
      <c r="A115" s="10" t="s">
        <v>104</v>
      </c>
      <c r="B115" s="63">
        <v>946</v>
      </c>
      <c r="C115" s="62" t="s">
        <v>764</v>
      </c>
      <c r="D115" s="71" t="s">
        <v>85</v>
      </c>
      <c r="E115" s="107" t="s">
        <v>723</v>
      </c>
      <c r="F115" s="63"/>
      <c r="G115" s="62"/>
      <c r="H115" s="63"/>
      <c r="I115" s="63"/>
      <c r="J115" s="63" t="s">
        <v>916</v>
      </c>
      <c r="K115" s="1" t="str">
        <f>IF(OR("IME"=$B$1,"ITEP"=$B$1,"IEM"=$B$1,"IMP"=$B$1,"IDA"=$B$1,"EEAP"=$B$1,"IDV"=$B$1,"MAS"=$B$1,"FAM/EAM"=$B$1,"CRP"=$B$1,"EEAH"=$B$1,"EANM"=$B$1,"EHPAD"=$B$1,"ESAT"=$B$1,"SSIAD"=$B$1,"SESSAD"=$B$1,"SAMSAH"=$B$1,"SPASAD"=$B$1,"SAVS"=$B$1,"CAMSP"=$B$1,"CMPP"=$B$1,"toutes les données"=$B$1, "IES"=$B$1),"à collecter","non concerné ")</f>
        <v>à collecter</v>
      </c>
      <c r="L115" s="190"/>
    </row>
    <row r="116" spans="1:12" ht="131.25" outlineLevel="1">
      <c r="A116" s="10" t="s">
        <v>104</v>
      </c>
      <c r="B116" s="63">
        <v>947</v>
      </c>
      <c r="C116" s="62" t="s">
        <v>765</v>
      </c>
      <c r="D116" s="71" t="s">
        <v>86</v>
      </c>
      <c r="E116" s="107" t="s">
        <v>723</v>
      </c>
      <c r="F116" s="63" t="s">
        <v>112</v>
      </c>
      <c r="G116" s="62"/>
      <c r="H116" s="63"/>
      <c r="I116" s="63"/>
      <c r="J116" s="63" t="s">
        <v>916</v>
      </c>
      <c r="K116" s="1" t="str">
        <f t="shared" ref="K116:K135" si="6">IF(OR("IME"=$B$1,"ITEP"=$B$1,"IEM"=$B$1,"IMP"=$B$1,"IDA"=$B$1,"EEAP"=$B$1,"IDV"=$B$1,"MAS"=$B$1,"FAM/EAM"=$B$1,"CRP"=$B$1,"EEAH"=$B$1,"EANM"=$B$1,"EHPAD"=$B$1,"ESAT"=$B$1,"SSIAD"=$B$1,"SESSAD"=$B$1,"SAMSAH"=$B$1,"SPASAD"=$B$1,"SAVS"=$B$1,"CAMSP"=$B$1,"CMPP"=$B$1,"toutes les données"=$B$1, "IES"=$B$1),"à collecter","non concerné ")</f>
        <v>à collecter</v>
      </c>
      <c r="L116" s="190"/>
    </row>
    <row r="117" spans="1:12" ht="89.1" customHeight="1" outlineLevel="1">
      <c r="A117" s="101"/>
      <c r="B117" s="79">
        <v>1085</v>
      </c>
      <c r="C117" s="99" t="s">
        <v>998</v>
      </c>
      <c r="D117" s="71" t="s">
        <v>1016</v>
      </c>
      <c r="E117" s="107" t="s">
        <v>723</v>
      </c>
      <c r="F117" s="79"/>
      <c r="G117" s="99"/>
      <c r="H117" s="79"/>
      <c r="I117" s="79"/>
      <c r="J117" s="63" t="s">
        <v>916</v>
      </c>
      <c r="K117" s="1" t="str">
        <f t="shared" si="6"/>
        <v>à collecter</v>
      </c>
      <c r="L117" s="190"/>
    </row>
    <row r="118" spans="1:12" ht="93.6" customHeight="1" outlineLevel="1">
      <c r="A118" s="101"/>
      <c r="B118" s="79">
        <v>1086</v>
      </c>
      <c r="C118" s="99" t="s">
        <v>999</v>
      </c>
      <c r="D118" s="71" t="s">
        <v>1000</v>
      </c>
      <c r="E118" s="107" t="s">
        <v>723</v>
      </c>
      <c r="F118" s="79"/>
      <c r="G118" s="99"/>
      <c r="H118" s="79"/>
      <c r="I118" s="79"/>
      <c r="J118" s="63" t="s">
        <v>916</v>
      </c>
      <c r="K118" s="1" t="str">
        <f t="shared" si="6"/>
        <v>à collecter</v>
      </c>
      <c r="L118" s="190"/>
    </row>
    <row r="119" spans="1:12" ht="131.25" outlineLevel="1">
      <c r="A119" s="10" t="s">
        <v>104</v>
      </c>
      <c r="B119" s="63">
        <v>948</v>
      </c>
      <c r="C119" s="62" t="s">
        <v>108</v>
      </c>
      <c r="D119" s="71" t="s">
        <v>85</v>
      </c>
      <c r="E119" s="107" t="s">
        <v>723</v>
      </c>
      <c r="F119" s="63"/>
      <c r="G119" s="62"/>
      <c r="H119" s="63"/>
      <c r="I119" s="63"/>
      <c r="J119" s="63" t="s">
        <v>916</v>
      </c>
      <c r="K119" s="1" t="str">
        <f t="shared" si="6"/>
        <v>à collecter</v>
      </c>
      <c r="L119" s="190"/>
    </row>
    <row r="120" spans="1:12" ht="131.25" outlineLevel="1">
      <c r="A120" s="10" t="s">
        <v>104</v>
      </c>
      <c r="B120" s="63">
        <v>949</v>
      </c>
      <c r="C120" s="62" t="s">
        <v>766</v>
      </c>
      <c r="D120" s="71" t="s">
        <v>86</v>
      </c>
      <c r="E120" s="107" t="s">
        <v>723</v>
      </c>
      <c r="F120" s="63" t="s">
        <v>113</v>
      </c>
      <c r="G120" s="62"/>
      <c r="H120" s="63"/>
      <c r="I120" s="63"/>
      <c r="J120" s="63" t="s">
        <v>916</v>
      </c>
      <c r="K120" s="1" t="str">
        <f t="shared" si="6"/>
        <v>à collecter</v>
      </c>
      <c r="L120" s="190"/>
    </row>
    <row r="121" spans="1:12" ht="131.25" outlineLevel="1">
      <c r="A121" s="10" t="s">
        <v>104</v>
      </c>
      <c r="B121" s="63">
        <v>950</v>
      </c>
      <c r="C121" s="62" t="s">
        <v>109</v>
      </c>
      <c r="D121" s="71" t="s">
        <v>85</v>
      </c>
      <c r="E121" s="107" t="s">
        <v>723</v>
      </c>
      <c r="F121" s="63"/>
      <c r="G121" s="62"/>
      <c r="H121" s="63"/>
      <c r="I121" s="63"/>
      <c r="J121" s="63" t="s">
        <v>916</v>
      </c>
      <c r="K121" s="1" t="str">
        <f t="shared" si="6"/>
        <v>à collecter</v>
      </c>
      <c r="L121" s="190"/>
    </row>
    <row r="122" spans="1:12" ht="131.25" outlineLevel="1">
      <c r="A122" s="10" t="s">
        <v>104</v>
      </c>
      <c r="B122" s="63">
        <v>951</v>
      </c>
      <c r="C122" s="62" t="s">
        <v>767</v>
      </c>
      <c r="D122" s="71" t="s">
        <v>86</v>
      </c>
      <c r="E122" s="107" t="s">
        <v>723</v>
      </c>
      <c r="F122" s="63" t="s">
        <v>114</v>
      </c>
      <c r="G122" s="62"/>
      <c r="H122" s="63"/>
      <c r="I122" s="63"/>
      <c r="J122" s="63" t="s">
        <v>916</v>
      </c>
      <c r="K122" s="1" t="str">
        <f t="shared" si="6"/>
        <v>à collecter</v>
      </c>
      <c r="L122" s="190"/>
    </row>
    <row r="123" spans="1:12" ht="131.25" outlineLevel="1">
      <c r="A123" s="10" t="s">
        <v>104</v>
      </c>
      <c r="B123" s="63">
        <v>952</v>
      </c>
      <c r="C123" s="62" t="s">
        <v>115</v>
      </c>
      <c r="D123" s="71" t="s">
        <v>85</v>
      </c>
      <c r="E123" s="107" t="s">
        <v>723</v>
      </c>
      <c r="F123" s="63"/>
      <c r="G123" s="62"/>
      <c r="H123" s="63"/>
      <c r="I123" s="63"/>
      <c r="J123" s="63" t="s">
        <v>916</v>
      </c>
      <c r="K123" s="1" t="str">
        <f t="shared" si="6"/>
        <v>à collecter</v>
      </c>
      <c r="L123" s="190"/>
    </row>
    <row r="124" spans="1:12" ht="131.25" outlineLevel="1">
      <c r="A124" s="10" t="s">
        <v>104</v>
      </c>
      <c r="B124" s="63">
        <v>953</v>
      </c>
      <c r="C124" s="62" t="s">
        <v>768</v>
      </c>
      <c r="D124" s="71" t="s">
        <v>86</v>
      </c>
      <c r="E124" s="107" t="s">
        <v>723</v>
      </c>
      <c r="F124" s="63" t="s">
        <v>116</v>
      </c>
      <c r="G124" s="62"/>
      <c r="H124" s="63"/>
      <c r="I124" s="63"/>
      <c r="J124" s="63" t="s">
        <v>916</v>
      </c>
      <c r="K124" s="1" t="str">
        <f t="shared" si="6"/>
        <v>à collecter</v>
      </c>
      <c r="L124" s="190"/>
    </row>
    <row r="125" spans="1:12" ht="131.25" outlineLevel="1">
      <c r="A125" s="10" t="s">
        <v>104</v>
      </c>
      <c r="B125" s="63">
        <v>1024</v>
      </c>
      <c r="C125" s="62" t="s">
        <v>117</v>
      </c>
      <c r="D125" s="71" t="s">
        <v>85</v>
      </c>
      <c r="E125" s="107" t="s">
        <v>723</v>
      </c>
      <c r="F125" s="63"/>
      <c r="G125" s="62"/>
      <c r="H125" s="63"/>
      <c r="I125" s="63"/>
      <c r="J125" s="63" t="s">
        <v>916</v>
      </c>
      <c r="K125" s="1" t="str">
        <f t="shared" si="6"/>
        <v>à collecter</v>
      </c>
      <c r="L125" s="190"/>
    </row>
    <row r="126" spans="1:12" ht="131.25" outlineLevel="1">
      <c r="A126" s="10" t="s">
        <v>104</v>
      </c>
      <c r="B126" s="63">
        <v>1025</v>
      </c>
      <c r="C126" s="62" t="s">
        <v>769</v>
      </c>
      <c r="D126" s="71" t="s">
        <v>86</v>
      </c>
      <c r="E126" s="107" t="s">
        <v>723</v>
      </c>
      <c r="F126" s="63" t="s">
        <v>118</v>
      </c>
      <c r="G126" s="62"/>
      <c r="H126" s="63"/>
      <c r="I126" s="63"/>
      <c r="J126" s="63" t="s">
        <v>916</v>
      </c>
      <c r="K126" s="1" t="str">
        <f t="shared" si="6"/>
        <v>à collecter</v>
      </c>
      <c r="L126" s="190"/>
    </row>
    <row r="127" spans="1:12" ht="131.25" outlineLevel="1">
      <c r="A127" s="10" t="s">
        <v>104</v>
      </c>
      <c r="B127" s="55">
        <v>843</v>
      </c>
      <c r="C127" s="56" t="s">
        <v>119</v>
      </c>
      <c r="D127" s="56"/>
      <c r="E127" s="55"/>
      <c r="F127" s="55"/>
      <c r="G127" s="56"/>
      <c r="H127" s="55"/>
      <c r="I127" s="55"/>
      <c r="J127" s="63" t="s">
        <v>916</v>
      </c>
      <c r="K127" s="1" t="str">
        <f t="shared" si="6"/>
        <v>à collecter</v>
      </c>
      <c r="L127" s="190"/>
    </row>
    <row r="128" spans="1:12" ht="131.25" outlineLevel="1">
      <c r="A128" s="10" t="s">
        <v>104</v>
      </c>
      <c r="B128" s="63">
        <v>954</v>
      </c>
      <c r="C128" s="62" t="s">
        <v>120</v>
      </c>
      <c r="D128" s="71" t="s">
        <v>85</v>
      </c>
      <c r="E128" s="107" t="s">
        <v>723</v>
      </c>
      <c r="F128" s="63"/>
      <c r="G128" s="62"/>
      <c r="H128" s="63"/>
      <c r="I128" s="63"/>
      <c r="J128" s="63" t="s">
        <v>916</v>
      </c>
      <c r="K128" s="1" t="str">
        <f t="shared" si="6"/>
        <v>à collecter</v>
      </c>
      <c r="L128" s="190"/>
    </row>
    <row r="129" spans="1:12" ht="131.25" outlineLevel="1">
      <c r="A129" s="10" t="s">
        <v>104</v>
      </c>
      <c r="B129" s="63">
        <v>955</v>
      </c>
      <c r="C129" s="62" t="s">
        <v>770</v>
      </c>
      <c r="D129" s="71" t="s">
        <v>86</v>
      </c>
      <c r="E129" s="107" t="s">
        <v>723</v>
      </c>
      <c r="F129" s="63" t="s">
        <v>121</v>
      </c>
      <c r="G129" s="62"/>
      <c r="H129" s="63"/>
      <c r="I129" s="63"/>
      <c r="J129" s="63" t="s">
        <v>916</v>
      </c>
      <c r="K129" s="1" t="str">
        <f t="shared" si="6"/>
        <v>à collecter</v>
      </c>
      <c r="L129" s="190"/>
    </row>
    <row r="130" spans="1:12" ht="131.25" outlineLevel="1">
      <c r="A130" s="10" t="s">
        <v>104</v>
      </c>
      <c r="B130" s="63">
        <v>956</v>
      </c>
      <c r="C130" s="62" t="s">
        <v>122</v>
      </c>
      <c r="D130" s="71" t="s">
        <v>85</v>
      </c>
      <c r="E130" s="107" t="s">
        <v>723</v>
      </c>
      <c r="F130" s="63"/>
      <c r="G130" s="62"/>
      <c r="H130" s="63"/>
      <c r="I130" s="63"/>
      <c r="J130" s="63" t="s">
        <v>916</v>
      </c>
      <c r="K130" s="1" t="str">
        <f t="shared" si="6"/>
        <v>à collecter</v>
      </c>
      <c r="L130" s="190"/>
    </row>
    <row r="131" spans="1:12" ht="131.25" outlineLevel="1">
      <c r="A131" s="10" t="s">
        <v>104</v>
      </c>
      <c r="B131" s="63">
        <v>957</v>
      </c>
      <c r="C131" s="62" t="s">
        <v>771</v>
      </c>
      <c r="D131" s="71" t="s">
        <v>86</v>
      </c>
      <c r="E131" s="107" t="s">
        <v>723</v>
      </c>
      <c r="F131" s="63" t="s">
        <v>123</v>
      </c>
      <c r="G131" s="62"/>
      <c r="H131" s="63"/>
      <c r="I131" s="63"/>
      <c r="J131" s="63" t="s">
        <v>916</v>
      </c>
      <c r="K131" s="1" t="str">
        <f t="shared" si="6"/>
        <v>à collecter</v>
      </c>
      <c r="L131" s="190"/>
    </row>
    <row r="132" spans="1:12" ht="131.25" outlineLevel="1">
      <c r="A132" s="10" t="s">
        <v>104</v>
      </c>
      <c r="B132" s="63">
        <v>958</v>
      </c>
      <c r="C132" s="62" t="s">
        <v>124</v>
      </c>
      <c r="D132" s="71" t="s">
        <v>85</v>
      </c>
      <c r="E132" s="107" t="s">
        <v>723</v>
      </c>
      <c r="F132" s="63"/>
      <c r="G132" s="62"/>
      <c r="H132" s="63"/>
      <c r="I132" s="63"/>
      <c r="J132" s="63" t="s">
        <v>916</v>
      </c>
      <c r="K132" s="1" t="str">
        <f t="shared" si="6"/>
        <v>à collecter</v>
      </c>
      <c r="L132" s="190"/>
    </row>
    <row r="133" spans="1:12" ht="131.25" outlineLevel="1">
      <c r="A133" s="10" t="s">
        <v>104</v>
      </c>
      <c r="B133" s="63">
        <v>959</v>
      </c>
      <c r="C133" s="62" t="s">
        <v>772</v>
      </c>
      <c r="D133" s="71" t="s">
        <v>86</v>
      </c>
      <c r="E133" s="107" t="s">
        <v>723</v>
      </c>
      <c r="F133" s="63" t="s">
        <v>125</v>
      </c>
      <c r="G133" s="62"/>
      <c r="H133" s="63"/>
      <c r="I133" s="63"/>
      <c r="J133" s="63" t="s">
        <v>916</v>
      </c>
      <c r="K133" s="1" t="str">
        <f t="shared" si="6"/>
        <v>à collecter</v>
      </c>
      <c r="L133" s="190"/>
    </row>
    <row r="134" spans="1:12" ht="131.25" outlineLevel="1">
      <c r="A134" s="10" t="s">
        <v>104</v>
      </c>
      <c r="B134" s="63">
        <v>1026</v>
      </c>
      <c r="C134" s="62" t="s">
        <v>127</v>
      </c>
      <c r="D134" s="71" t="s">
        <v>85</v>
      </c>
      <c r="E134" s="107" t="s">
        <v>723</v>
      </c>
      <c r="F134" s="63"/>
      <c r="G134" s="62"/>
      <c r="H134" s="63"/>
      <c r="I134" s="63"/>
      <c r="J134" s="63" t="s">
        <v>916</v>
      </c>
      <c r="K134" s="1" t="str">
        <f t="shared" si="6"/>
        <v>à collecter</v>
      </c>
      <c r="L134" s="190"/>
    </row>
    <row r="135" spans="1:12" ht="132" outlineLevel="1" thickBot="1">
      <c r="A135" s="188" t="s">
        <v>104</v>
      </c>
      <c r="B135" s="68">
        <v>1027</v>
      </c>
      <c r="C135" s="67" t="s">
        <v>773</v>
      </c>
      <c r="D135" s="98" t="s">
        <v>86</v>
      </c>
      <c r="E135" s="189" t="s">
        <v>723</v>
      </c>
      <c r="F135" s="68" t="s">
        <v>126</v>
      </c>
      <c r="G135" s="67"/>
      <c r="H135" s="68"/>
      <c r="I135" s="68"/>
      <c r="J135" s="68" t="s">
        <v>916</v>
      </c>
      <c r="K135" s="1" t="str">
        <f t="shared" si="6"/>
        <v>à collecter</v>
      </c>
      <c r="L135" s="190"/>
    </row>
    <row r="136" spans="1:12" ht="19.5" outlineLevel="1" thickBot="1">
      <c r="A136" s="191"/>
      <c r="B136" s="192"/>
      <c r="C136" s="193"/>
      <c r="D136" s="194"/>
      <c r="E136" s="195"/>
      <c r="F136" s="192"/>
      <c r="G136" s="193"/>
      <c r="H136" s="192"/>
      <c r="I136" s="192"/>
      <c r="J136" s="196"/>
      <c r="K136" s="652"/>
      <c r="L136" s="183"/>
    </row>
    <row r="137" spans="1:12" ht="19.5" thickBot="1">
      <c r="A137" s="89"/>
      <c r="D137" s="80"/>
      <c r="E137" s="113"/>
      <c r="G137" s="2"/>
    </row>
    <row r="138" spans="1:12" ht="48" customHeight="1" thickBot="1">
      <c r="A138" s="206" t="s">
        <v>128</v>
      </c>
      <c r="B138" s="184"/>
      <c r="C138" s="184"/>
      <c r="D138" s="184"/>
      <c r="E138" s="185"/>
      <c r="F138" s="184"/>
      <c r="G138" s="184"/>
      <c r="H138" s="184"/>
      <c r="I138" s="610"/>
      <c r="J138" s="610"/>
      <c r="K138" s="610"/>
      <c r="L138" s="612"/>
    </row>
    <row r="139" spans="1:12" ht="87" customHeight="1" outlineLevel="1">
      <c r="A139" s="187" t="s">
        <v>128</v>
      </c>
      <c r="B139" s="168">
        <v>67</v>
      </c>
      <c r="C139" s="197" t="s">
        <v>130</v>
      </c>
      <c r="D139" s="198" t="s">
        <v>132</v>
      </c>
      <c r="E139" s="199" t="s">
        <v>723</v>
      </c>
      <c r="F139" s="168"/>
      <c r="G139" s="197" t="s">
        <v>133</v>
      </c>
      <c r="H139" s="168"/>
      <c r="I139" s="618"/>
      <c r="J139" s="618" t="s">
        <v>916</v>
      </c>
      <c r="K139" s="1" t="str">
        <f t="shared" ref="K139:K143" si="7">IF(OR("IME"=$B$1,"ITEP"=$B$1,"IEM"=$B$1,"IMP"=$B$1,"IDA"=$B$1,"EEAP"=$B$1,"IDV"=$B$1,"MAS"=$B$1,"FAM/EAM"=$B$1,"CRP"=$B$1,"EEAH"=$B$1,"EANM"=$B$1,"EHPAD"=$B$1,"ESAT"=$B$1,"SSIAD"=$B$1,"SESSAD"=$B$1,"SAMSAH"=$B$1,"SPASAD"=$B$1,"SAVS"=$B$1,"CAMSP"=$B$1,"CMPP"=$B$1,"toutes les données"=$B$1, "IES"=$B$1),"à collecter","non concerné ")</f>
        <v>à collecter</v>
      </c>
      <c r="L139" s="190"/>
    </row>
    <row r="140" spans="1:12" ht="87" customHeight="1" outlineLevel="1">
      <c r="A140" s="10" t="s">
        <v>128</v>
      </c>
      <c r="B140" s="63">
        <v>1022</v>
      </c>
      <c r="C140" s="62" t="s">
        <v>493</v>
      </c>
      <c r="D140" s="105"/>
      <c r="E140" s="107" t="s">
        <v>723</v>
      </c>
      <c r="F140" s="55"/>
      <c r="G140" s="62" t="s">
        <v>1001</v>
      </c>
      <c r="H140" s="55"/>
      <c r="I140" s="55"/>
      <c r="J140" s="63" t="s">
        <v>916</v>
      </c>
      <c r="K140" s="1" t="str">
        <f t="shared" si="7"/>
        <v>à collecter</v>
      </c>
      <c r="L140" s="190"/>
    </row>
    <row r="141" spans="1:12" ht="60" outlineLevel="1">
      <c r="A141" s="10" t="s">
        <v>128</v>
      </c>
      <c r="B141" s="63">
        <v>68</v>
      </c>
      <c r="C141" s="62" t="s">
        <v>131</v>
      </c>
      <c r="D141" s="71" t="s">
        <v>40</v>
      </c>
      <c r="E141" s="107" t="s">
        <v>723</v>
      </c>
      <c r="F141" s="63"/>
      <c r="G141" s="62" t="s">
        <v>134</v>
      </c>
      <c r="H141" s="63"/>
      <c r="I141" s="63"/>
      <c r="J141" s="63" t="s">
        <v>916</v>
      </c>
      <c r="K141" s="1" t="str">
        <f t="shared" si="7"/>
        <v>à collecter</v>
      </c>
      <c r="L141" s="190"/>
    </row>
    <row r="142" spans="1:12" ht="152.44999999999999" customHeight="1" outlineLevel="1">
      <c r="A142" s="10" t="s">
        <v>128</v>
      </c>
      <c r="B142" s="63">
        <v>69</v>
      </c>
      <c r="C142" s="62" t="s">
        <v>135</v>
      </c>
      <c r="D142" s="71" t="s">
        <v>1049</v>
      </c>
      <c r="E142" s="107" t="s">
        <v>723</v>
      </c>
      <c r="F142" s="63"/>
      <c r="G142" s="62" t="s">
        <v>136</v>
      </c>
      <c r="H142" s="63"/>
      <c r="I142" s="63"/>
      <c r="J142" s="63" t="s">
        <v>916</v>
      </c>
      <c r="K142" s="1" t="str">
        <f t="shared" si="7"/>
        <v>à collecter</v>
      </c>
      <c r="L142" s="190"/>
    </row>
    <row r="143" spans="1:12" ht="103.5" customHeight="1" outlineLevel="1" thickBot="1">
      <c r="A143" s="33" t="s">
        <v>128</v>
      </c>
      <c r="B143" s="79">
        <v>70</v>
      </c>
      <c r="C143" s="99" t="s">
        <v>137</v>
      </c>
      <c r="D143" s="608" t="s">
        <v>1050</v>
      </c>
      <c r="E143" s="609" t="s">
        <v>723</v>
      </c>
      <c r="F143" s="79"/>
      <c r="G143" s="99" t="s">
        <v>138</v>
      </c>
      <c r="H143" s="79"/>
      <c r="I143" s="79"/>
      <c r="J143" s="79" t="s">
        <v>916</v>
      </c>
      <c r="K143" s="1" t="str">
        <f t="shared" si="7"/>
        <v>à collecter</v>
      </c>
      <c r="L143" s="190"/>
    </row>
    <row r="144" spans="1:12" ht="30" customHeight="1" outlineLevel="1" thickBot="1">
      <c r="A144" s="613"/>
      <c r="B144" s="614"/>
      <c r="C144" s="615"/>
      <c r="D144" s="616"/>
      <c r="E144" s="617"/>
      <c r="F144" s="614"/>
      <c r="G144" s="615"/>
      <c r="H144" s="614"/>
      <c r="I144" s="614"/>
      <c r="J144" s="638"/>
      <c r="K144" s="612"/>
      <c r="L144" s="183"/>
    </row>
    <row r="145" spans="1:12" ht="16.350000000000001" customHeight="1" thickBot="1">
      <c r="A145" s="89"/>
      <c r="D145" s="80"/>
      <c r="E145" s="113"/>
      <c r="G145" s="2"/>
    </row>
    <row r="146" spans="1:12" ht="48" customHeight="1" thickBot="1">
      <c r="A146" s="206" t="s">
        <v>129</v>
      </c>
      <c r="B146" s="184"/>
      <c r="C146" s="184"/>
      <c r="D146" s="184"/>
      <c r="E146" s="185"/>
      <c r="F146" s="184"/>
      <c r="G146" s="184"/>
      <c r="H146" s="184"/>
      <c r="I146" s="184"/>
      <c r="J146" s="186"/>
      <c r="K146" s="653"/>
      <c r="L146" s="182"/>
    </row>
    <row r="147" spans="1:12" ht="45" outlineLevel="1">
      <c r="A147" s="187" t="s">
        <v>129</v>
      </c>
      <c r="B147" s="168">
        <v>71</v>
      </c>
      <c r="C147" s="197" t="s">
        <v>139</v>
      </c>
      <c r="D147" s="198" t="s">
        <v>40</v>
      </c>
      <c r="E147" s="199" t="s">
        <v>723</v>
      </c>
      <c r="F147" s="168"/>
      <c r="G147" s="197" t="s">
        <v>140</v>
      </c>
      <c r="H147" s="168"/>
      <c r="I147" s="168"/>
      <c r="J147" s="168" t="s">
        <v>916</v>
      </c>
      <c r="K147" s="1" t="str">
        <f t="shared" ref="K147:K152" si="8">IF(OR("IME"=$B$1,"ITEP"=$B$1,"IEM"=$B$1,"IMP"=$B$1,"IDA"=$B$1,"EEAP"=$B$1,"IDV"=$B$1,"MAS"=$B$1,"FAM/EAM"=$B$1,"CRP"=$B$1,"EEAH"=$B$1,"EANM"=$B$1,"EHPAD"=$B$1,"ESAT"=$B$1,"SSIAD"=$B$1,"SESSAD"=$B$1,"SAMSAH"=$B$1,"SPASAD"=$B$1,"SAVS"=$B$1,"CAMSP"=$B$1,"CMPP"=$B$1,"toutes les données"=$B$1, "IES"=$B$1),"à collecter","non concerné ")</f>
        <v>à collecter</v>
      </c>
      <c r="L147" s="190"/>
    </row>
    <row r="148" spans="1:12" ht="45" outlineLevel="1">
      <c r="A148" s="10" t="s">
        <v>129</v>
      </c>
      <c r="B148" s="63">
        <v>72</v>
      </c>
      <c r="C148" s="62" t="s">
        <v>141</v>
      </c>
      <c r="D148" s="71" t="s">
        <v>40</v>
      </c>
      <c r="E148" s="107" t="s">
        <v>723</v>
      </c>
      <c r="F148" s="63"/>
      <c r="G148" s="62" t="s">
        <v>142</v>
      </c>
      <c r="H148" s="63"/>
      <c r="I148" s="63"/>
      <c r="J148" s="63" t="s">
        <v>916</v>
      </c>
      <c r="K148" s="1" t="str">
        <f t="shared" si="8"/>
        <v>à collecter</v>
      </c>
      <c r="L148" s="190"/>
    </row>
    <row r="149" spans="1:12" ht="120" outlineLevel="1">
      <c r="A149" s="602"/>
      <c r="B149" s="603">
        <v>1216</v>
      </c>
      <c r="C149" s="99" t="s">
        <v>1081</v>
      </c>
      <c r="D149" s="608" t="s">
        <v>1082</v>
      </c>
      <c r="E149" s="107" t="s">
        <v>181</v>
      </c>
      <c r="F149" s="603"/>
      <c r="G149" s="99" t="s">
        <v>1083</v>
      </c>
      <c r="H149" s="603"/>
      <c r="I149" s="603"/>
      <c r="J149" s="63" t="s">
        <v>916</v>
      </c>
      <c r="K149" s="1" t="str">
        <f t="shared" si="8"/>
        <v>à collecter</v>
      </c>
      <c r="L149" s="190"/>
    </row>
    <row r="150" spans="1:12" ht="145.5" customHeight="1" outlineLevel="1">
      <c r="A150" s="10" t="s">
        <v>129</v>
      </c>
      <c r="B150" s="63">
        <v>797</v>
      </c>
      <c r="C150" s="62" t="s">
        <v>143</v>
      </c>
      <c r="D150" s="71" t="s">
        <v>774</v>
      </c>
      <c r="E150" s="107" t="s">
        <v>723</v>
      </c>
      <c r="F150" s="63"/>
      <c r="G150" s="62" t="s">
        <v>144</v>
      </c>
      <c r="H150" s="63"/>
      <c r="I150" s="63"/>
      <c r="J150" s="63" t="s">
        <v>916</v>
      </c>
      <c r="K150" s="1" t="str">
        <f t="shared" si="8"/>
        <v>à collecter</v>
      </c>
      <c r="L150" s="190"/>
    </row>
    <row r="151" spans="1:12" ht="85.5" customHeight="1" outlineLevel="1">
      <c r="A151" s="10" t="s">
        <v>129</v>
      </c>
      <c r="B151" s="63">
        <v>85</v>
      </c>
      <c r="C151" s="62" t="s">
        <v>145</v>
      </c>
      <c r="D151" s="62"/>
      <c r="E151" s="108" t="s">
        <v>723</v>
      </c>
      <c r="F151" s="63"/>
      <c r="G151" s="62" t="s">
        <v>146</v>
      </c>
      <c r="H151" s="63"/>
      <c r="I151" s="63"/>
      <c r="J151" s="63" t="s">
        <v>916</v>
      </c>
      <c r="K151" s="1" t="str">
        <f t="shared" si="8"/>
        <v>à collecter</v>
      </c>
      <c r="L151" s="190"/>
    </row>
    <row r="152" spans="1:12" ht="63.75" customHeight="1" outlineLevel="1">
      <c r="A152" s="10" t="s">
        <v>129</v>
      </c>
      <c r="B152" s="63">
        <v>86</v>
      </c>
      <c r="C152" s="62" t="s">
        <v>147</v>
      </c>
      <c r="D152" s="62"/>
      <c r="E152" s="108" t="s">
        <v>723</v>
      </c>
      <c r="F152" s="63"/>
      <c r="G152" s="62" t="s">
        <v>148</v>
      </c>
      <c r="H152" s="63"/>
      <c r="I152" s="63"/>
      <c r="J152" s="63" t="s">
        <v>916</v>
      </c>
      <c r="K152" s="1" t="str">
        <f t="shared" si="8"/>
        <v>à collecter</v>
      </c>
      <c r="L152" s="190"/>
    </row>
    <row r="153" spans="1:12" ht="30" outlineLevel="1">
      <c r="A153" s="602"/>
      <c r="B153" s="603">
        <v>1174</v>
      </c>
      <c r="C153" s="62" t="s">
        <v>1084</v>
      </c>
      <c r="D153" s="604"/>
      <c r="E153" s="108" t="s">
        <v>723</v>
      </c>
      <c r="F153" s="603"/>
      <c r="G153" s="604"/>
      <c r="H153" s="603"/>
      <c r="I153" s="20" t="s">
        <v>1088</v>
      </c>
      <c r="J153" s="605" t="s">
        <v>1090</v>
      </c>
      <c r="K153" s="1" t="str">
        <f>IF(OR("IME"=$B$1,"ITEP"=$B$1,"IEM"=$B$1,"IDA"=$B$1,"EEAP"=$B$1,"IDV"=$B$1,"MAS"=$B$1,"FAM/EAM"=$B$1,"CRP"=$B$1,"EANM"=$B$1,"toutes les données"=$B$1),"à collecter","non concerné ")</f>
        <v>à collecter</v>
      </c>
      <c r="L153" s="190"/>
    </row>
    <row r="154" spans="1:12" ht="18.75" outlineLevel="1">
      <c r="A154" s="602"/>
      <c r="B154" s="603">
        <v>1175</v>
      </c>
      <c r="C154" s="62" t="s">
        <v>1084</v>
      </c>
      <c r="D154" s="604"/>
      <c r="E154" s="108" t="s">
        <v>723</v>
      </c>
      <c r="F154" s="603"/>
      <c r="G154" s="604"/>
      <c r="H154" s="603"/>
      <c r="I154" s="20" t="s">
        <v>1089</v>
      </c>
      <c r="J154" s="149" t="s">
        <v>20</v>
      </c>
      <c r="K154" s="1" t="str">
        <f>IF(OR("EHPAD"=$B$1,"toutes les données"=$B$1),"à collecter","non concerné ")</f>
        <v>à collecter</v>
      </c>
      <c r="L154" s="190"/>
    </row>
    <row r="155" spans="1:12" ht="30" outlineLevel="1">
      <c r="A155" s="602"/>
      <c r="B155" s="603">
        <v>1176</v>
      </c>
      <c r="C155" s="62" t="s">
        <v>1085</v>
      </c>
      <c r="D155" s="604"/>
      <c r="E155" s="108" t="s">
        <v>723</v>
      </c>
      <c r="F155" s="603"/>
      <c r="G155" s="604"/>
      <c r="H155" s="603"/>
      <c r="I155" s="20" t="s">
        <v>1089</v>
      </c>
      <c r="J155" s="605" t="s">
        <v>1090</v>
      </c>
      <c r="K155" s="1" t="str">
        <f>IF(OR("IME"=$B$1,"ITEP"=$B$1,"IEM"=$B$1,"IDA"=$B$1,"EEAP"=$B$1,"IDV"=$B$1,"MAS"=$B$1,"FAM/EAM"=$B$1,"CRP"=$B$1,"EANM"=$B$1,"toutes les données"=$B$1),"à collecter","non concerné ")</f>
        <v>à collecter</v>
      </c>
      <c r="L155" s="190"/>
    </row>
    <row r="156" spans="1:12" ht="18.75" outlineLevel="1">
      <c r="A156" s="602"/>
      <c r="B156" s="603">
        <v>1177</v>
      </c>
      <c r="C156" s="62" t="s">
        <v>1085</v>
      </c>
      <c r="D156" s="604"/>
      <c r="E156" s="108" t="s">
        <v>723</v>
      </c>
      <c r="F156" s="603"/>
      <c r="G156" s="604"/>
      <c r="H156" s="603"/>
      <c r="I156" s="20" t="s">
        <v>1089</v>
      </c>
      <c r="J156" s="149" t="s">
        <v>20</v>
      </c>
      <c r="K156" s="1" t="str">
        <f>IF(OR("EHPAD"=$B$1,"toutes les données"=$B$1),"à collecter","non concerné ")</f>
        <v>à collecter</v>
      </c>
      <c r="L156" s="190"/>
    </row>
    <row r="157" spans="1:12" ht="30" outlineLevel="1">
      <c r="A157" s="602"/>
      <c r="B157" s="603">
        <v>1178</v>
      </c>
      <c r="C157" s="62" t="s">
        <v>1086</v>
      </c>
      <c r="D157" s="604"/>
      <c r="E157" s="108" t="s">
        <v>723</v>
      </c>
      <c r="F157" s="603"/>
      <c r="G157" s="604"/>
      <c r="H157" s="603"/>
      <c r="I157" s="20" t="s">
        <v>1089</v>
      </c>
      <c r="J157" s="605" t="s">
        <v>1090</v>
      </c>
      <c r="K157" s="1" t="str">
        <f>IF(OR("IME"=$B$1,"ITEP"=$B$1,"IEM"=$B$1,"IDA"=$B$1,"EEAP"=$B$1,"IDV"=$B$1,"MAS"=$B$1,"FAM/EAM"=$B$1,"CRP"=$B$1,"EANM"=$B$1,"toutes les données"=$B$1),"à collecter","non concerné ")</f>
        <v>à collecter</v>
      </c>
      <c r="L157" s="190"/>
    </row>
    <row r="158" spans="1:12" ht="30" outlineLevel="1">
      <c r="A158" s="602"/>
      <c r="B158" s="603">
        <v>1179</v>
      </c>
      <c r="C158" s="62" t="s">
        <v>1087</v>
      </c>
      <c r="D158" s="604"/>
      <c r="E158" s="108" t="s">
        <v>723</v>
      </c>
      <c r="F158" s="603"/>
      <c r="G158" s="604"/>
      <c r="H158" s="603"/>
      <c r="I158" s="20" t="s">
        <v>1088</v>
      </c>
      <c r="J158" s="149" t="s">
        <v>20</v>
      </c>
      <c r="K158" s="1" t="str">
        <f>IF(OR("EHPAD"=$B$1,"toutes les données"=$B$1),"à collecter","non concerné ")</f>
        <v>à collecter</v>
      </c>
      <c r="L158" s="190"/>
    </row>
    <row r="159" spans="1:12" ht="45" outlineLevel="1">
      <c r="A159" s="10" t="s">
        <v>129</v>
      </c>
      <c r="B159" s="63">
        <v>1180</v>
      </c>
      <c r="C159" s="62" t="s">
        <v>1091</v>
      </c>
      <c r="D159" s="62"/>
      <c r="E159" s="108" t="s">
        <v>723</v>
      </c>
      <c r="F159" s="63"/>
      <c r="G159" s="62"/>
      <c r="H159" s="63"/>
      <c r="I159" s="63" t="s">
        <v>149</v>
      </c>
      <c r="J159" s="605" t="s">
        <v>1090</v>
      </c>
      <c r="K159" s="1" t="str">
        <f>IF(OR("IME"=$B$1,"ITEP"=$B$1,"IEM"=$B$1,"IDA"=$B$1,"EEAP"=$B$1,"IDV"=$B$1,"MAS"=$B$1,"FAM/EAM"=$B$1,"CRP"=$B$1,"EANM"=$B$1,"toutes les données"=$B$1),"à collecter","non concerné ")</f>
        <v>à collecter</v>
      </c>
      <c r="L159" s="190"/>
    </row>
    <row r="160" spans="1:12" ht="45" outlineLevel="1">
      <c r="A160" s="602"/>
      <c r="B160" s="603">
        <v>1181</v>
      </c>
      <c r="C160" s="604" t="s">
        <v>1091</v>
      </c>
      <c r="D160" s="604"/>
      <c r="E160" s="108" t="s">
        <v>723</v>
      </c>
      <c r="F160" s="603"/>
      <c r="G160" s="604"/>
      <c r="H160" s="603"/>
      <c r="I160" s="63" t="s">
        <v>149</v>
      </c>
      <c r="J160" s="149" t="s">
        <v>20</v>
      </c>
      <c r="K160" s="1" t="str">
        <f>IF(OR("EHPAD"=$B$1,"toutes les données"=$B$1),"à collecter","non concerné ")</f>
        <v>à collecter</v>
      </c>
      <c r="L160" s="190"/>
    </row>
    <row r="161" spans="1:12" ht="45" outlineLevel="1">
      <c r="A161" s="10" t="s">
        <v>129</v>
      </c>
      <c r="B161" s="63">
        <v>89</v>
      </c>
      <c r="C161" s="62" t="s">
        <v>150</v>
      </c>
      <c r="D161" s="71" t="s">
        <v>151</v>
      </c>
      <c r="E161" s="107" t="s">
        <v>723</v>
      </c>
      <c r="F161" s="63"/>
      <c r="G161" s="62"/>
      <c r="H161" s="63"/>
      <c r="I161" s="63"/>
      <c r="J161" s="63" t="s">
        <v>916</v>
      </c>
      <c r="K161" s="1" t="str">
        <f t="shared" ref="K161:K167" si="9">IF(OR("IME"=$B$1,"ITEP"=$B$1,"IEM"=$B$1,"IMP"=$B$1,"IDA"=$B$1,"EEAP"=$B$1,"IDV"=$B$1,"MAS"=$B$1,"FAM/EAM"=$B$1,"CRP"=$B$1,"EEAH"=$B$1,"EANM"=$B$1,"EHPAD"=$B$1,"ESAT"=$B$1,"SSIAD"=$B$1,"SESSAD"=$B$1,"SAMSAH"=$B$1,"SPASAD"=$B$1,"SAVS"=$B$1,"CAMSP"=$B$1,"CMPP"=$B$1,"toutes les données"=$B$1, "IES"=$B$1),"à collecter","non concerné ")</f>
        <v>à collecter</v>
      </c>
      <c r="L161" s="190"/>
    </row>
    <row r="162" spans="1:12" ht="45" outlineLevel="1">
      <c r="A162" s="10" t="s">
        <v>129</v>
      </c>
      <c r="B162" s="63">
        <v>90</v>
      </c>
      <c r="C162" s="62" t="s">
        <v>1198</v>
      </c>
      <c r="D162" s="62"/>
      <c r="E162" s="108" t="s">
        <v>723</v>
      </c>
      <c r="F162" s="63" t="s">
        <v>153</v>
      </c>
      <c r="G162" s="62" t="s">
        <v>152</v>
      </c>
      <c r="H162" s="63"/>
      <c r="I162" s="63"/>
      <c r="J162" s="63" t="s">
        <v>916</v>
      </c>
      <c r="K162" s="1" t="str">
        <f t="shared" si="9"/>
        <v>à collecter</v>
      </c>
      <c r="L162" s="190"/>
    </row>
    <row r="163" spans="1:12" ht="45" outlineLevel="1">
      <c r="A163" s="10" t="s">
        <v>129</v>
      </c>
      <c r="B163" s="63">
        <v>91</v>
      </c>
      <c r="C163" s="62" t="s">
        <v>1197</v>
      </c>
      <c r="D163" s="62"/>
      <c r="E163" s="108" t="s">
        <v>723</v>
      </c>
      <c r="F163" s="63"/>
      <c r="G163" s="62" t="s">
        <v>152</v>
      </c>
      <c r="H163" s="63"/>
      <c r="I163" s="63"/>
      <c r="J163" s="63" t="s">
        <v>916</v>
      </c>
      <c r="K163" s="1" t="str">
        <f t="shared" si="9"/>
        <v>à collecter</v>
      </c>
      <c r="L163" s="190"/>
    </row>
    <row r="164" spans="1:12" ht="45" outlineLevel="1">
      <c r="A164" s="602" t="s">
        <v>129</v>
      </c>
      <c r="B164" s="603">
        <v>92</v>
      </c>
      <c r="C164" s="62" t="s">
        <v>154</v>
      </c>
      <c r="D164" s="71" t="s">
        <v>40</v>
      </c>
      <c r="E164" s="107" t="s">
        <v>723</v>
      </c>
      <c r="F164" s="63"/>
      <c r="G164" s="62" t="s">
        <v>155</v>
      </c>
      <c r="H164" s="63"/>
      <c r="I164" s="63"/>
      <c r="J164" s="63" t="s">
        <v>916</v>
      </c>
      <c r="K164" s="1" t="str">
        <f t="shared" si="9"/>
        <v>à collecter</v>
      </c>
      <c r="L164" s="190"/>
    </row>
    <row r="165" spans="1:12" ht="135" outlineLevel="1">
      <c r="A165" s="602"/>
      <c r="B165" s="603">
        <v>1182</v>
      </c>
      <c r="C165" s="62" t="s">
        <v>156</v>
      </c>
      <c r="D165" s="608" t="s">
        <v>1092</v>
      </c>
      <c r="E165" s="107" t="s">
        <v>181</v>
      </c>
      <c r="F165" s="63"/>
      <c r="G165" s="62" t="s">
        <v>157</v>
      </c>
      <c r="H165" s="63"/>
      <c r="I165" s="63"/>
      <c r="J165" s="63" t="s">
        <v>1065</v>
      </c>
      <c r="K165" s="1" t="str">
        <f>IF(OR("IME"=$B$1,"ITEP"=$B$1,"IEM"=$B$1,"IMP"=$B$1,"IDA"=$B$1,"EEAP"=$B$1,"IDV"=$B$1,"MAS"=$B$1,"FAM/EAM"=$B$1,"CRP"=$B$1,"EEAH"=$B$1,"EANM"=$B$1,"ESAT"=$B$1,"SSIAD"=$B$1,"SESSAD"=$B$1,"SAMSAH"=$B$1,"SPASAD"=$B$1,"SAVS"=$B$1,"CAMSP"=$B$1,"CMPP"=$B$1,"toutes les données"=$B$1, "IES"=$B$1),"à collecter","non concerné ")</f>
        <v>à collecter</v>
      </c>
      <c r="L165" s="190"/>
    </row>
    <row r="166" spans="1:12" ht="135" outlineLevel="1">
      <c r="A166" s="602" t="s">
        <v>129</v>
      </c>
      <c r="B166" s="603">
        <v>1183</v>
      </c>
      <c r="C166" s="99" t="s">
        <v>156</v>
      </c>
      <c r="D166" s="608" t="s">
        <v>1092</v>
      </c>
      <c r="E166" s="609" t="s">
        <v>723</v>
      </c>
      <c r="F166" s="79"/>
      <c r="G166" s="99" t="s">
        <v>157</v>
      </c>
      <c r="H166" s="79"/>
      <c r="I166" s="79"/>
      <c r="J166" s="79" t="s">
        <v>20</v>
      </c>
      <c r="K166" s="1" t="str">
        <f>IF(OR("EHPAD"=$B$1,"toutes les données"=$B$1),"à collecter","non concerné ")</f>
        <v>à collecter</v>
      </c>
      <c r="L166" s="190"/>
    </row>
    <row r="167" spans="1:12" ht="45" outlineLevel="1">
      <c r="A167" s="602"/>
      <c r="B167" s="603">
        <v>1217</v>
      </c>
      <c r="C167" s="99" t="s">
        <v>1093</v>
      </c>
      <c r="D167" s="607"/>
      <c r="E167" s="609" t="s">
        <v>723</v>
      </c>
      <c r="F167" s="603" t="s">
        <v>1095</v>
      </c>
      <c r="G167" s="604"/>
      <c r="H167" s="603"/>
      <c r="I167" s="603"/>
      <c r="J167" s="149" t="s">
        <v>916</v>
      </c>
      <c r="K167" s="1" t="str">
        <f t="shared" si="9"/>
        <v>à collecter</v>
      </c>
      <c r="L167" s="190"/>
    </row>
    <row r="168" spans="1:12" ht="30" outlineLevel="1">
      <c r="A168" s="602"/>
      <c r="B168" s="79"/>
      <c r="C168" s="320" t="s">
        <v>1094</v>
      </c>
      <c r="D168" s="607"/>
      <c r="E168" s="656" t="s">
        <v>723</v>
      </c>
      <c r="F168" s="603"/>
      <c r="G168" s="604"/>
      <c r="H168" s="603"/>
      <c r="I168" s="603"/>
      <c r="J168" s="605" t="s">
        <v>899</v>
      </c>
      <c r="K168" s="1" t="str">
        <f>IF(OR("IME"=$B$1,"ITEP"=$B$1,"IEM"=$B$1,"IDA"=$B$1,"EEAP"=$B$1,"IDV"=$B$1,"MAS"=$B$1,"FAM/EAM"=$B$1,"CRP"=$B$1,"EANM"=$B$1,"EHPAD"=$B$1,"toutes les données"=$B$1),"à collecter","non concerné ")</f>
        <v>à collecter</v>
      </c>
      <c r="L168" s="190"/>
    </row>
    <row r="169" spans="1:12" ht="30" outlineLevel="1">
      <c r="A169" s="602"/>
      <c r="B169" s="603">
        <v>1218</v>
      </c>
      <c r="C169" s="99" t="s">
        <v>1145</v>
      </c>
      <c r="D169" s="607"/>
      <c r="E169" s="609" t="s">
        <v>723</v>
      </c>
      <c r="F169" s="603"/>
      <c r="G169" s="99" t="s">
        <v>1148</v>
      </c>
      <c r="H169" s="603"/>
      <c r="I169" s="603"/>
      <c r="J169" s="605" t="s">
        <v>899</v>
      </c>
      <c r="K169" s="1" t="str">
        <f t="shared" ref="K169:K192" si="10">IF(OR("IME"=$B$1,"ITEP"=$B$1,"IEM"=$B$1,"IDA"=$B$1,"EEAP"=$B$1,"IDV"=$B$1,"MAS"=$B$1,"FAM/EAM"=$B$1,"CRP"=$B$1,"EANM"=$B$1,"EHPAD"=$B$1,"toutes les données"=$B$1),"à collecter","non concerné ")</f>
        <v>à collecter</v>
      </c>
      <c r="L169" s="190"/>
    </row>
    <row r="170" spans="1:12" ht="60" outlineLevel="1">
      <c r="A170" s="602"/>
      <c r="B170" s="603">
        <v>1219</v>
      </c>
      <c r="C170" s="99" t="s">
        <v>1146</v>
      </c>
      <c r="D170" s="607"/>
      <c r="E170" s="609" t="s">
        <v>723</v>
      </c>
      <c r="F170" s="603"/>
      <c r="G170" s="99" t="s">
        <v>1149</v>
      </c>
      <c r="H170" s="603"/>
      <c r="I170" s="603"/>
      <c r="J170" s="605" t="s">
        <v>899</v>
      </c>
      <c r="K170" s="1" t="str">
        <f t="shared" si="10"/>
        <v>à collecter</v>
      </c>
      <c r="L170" s="190"/>
    </row>
    <row r="171" spans="1:12" ht="90" outlineLevel="1">
      <c r="A171" s="602"/>
      <c r="B171" s="603">
        <v>1220</v>
      </c>
      <c r="C171" s="99" t="s">
        <v>1147</v>
      </c>
      <c r="D171" s="608" t="s">
        <v>1187</v>
      </c>
      <c r="E171" s="609" t="s">
        <v>723</v>
      </c>
      <c r="F171" s="603"/>
      <c r="G171" s="99"/>
      <c r="H171" s="603"/>
      <c r="I171" s="603"/>
      <c r="J171" s="605" t="s">
        <v>899</v>
      </c>
      <c r="K171" s="1" t="str">
        <f t="shared" si="10"/>
        <v>à collecter</v>
      </c>
      <c r="L171" s="190"/>
    </row>
    <row r="172" spans="1:12" ht="30" outlineLevel="1">
      <c r="A172" s="602"/>
      <c r="B172" s="603">
        <v>1221</v>
      </c>
      <c r="C172" s="99" t="s">
        <v>1150</v>
      </c>
      <c r="D172" s="607"/>
      <c r="E172" s="609" t="s">
        <v>723</v>
      </c>
      <c r="F172" s="603"/>
      <c r="G172" s="99" t="s">
        <v>1151</v>
      </c>
      <c r="H172" s="603"/>
      <c r="I172" s="603"/>
      <c r="J172" s="605" t="s">
        <v>899</v>
      </c>
      <c r="K172" s="1" t="str">
        <f t="shared" si="10"/>
        <v>à collecter</v>
      </c>
      <c r="L172" s="190"/>
    </row>
    <row r="173" spans="1:12" ht="30" outlineLevel="1">
      <c r="A173" s="602"/>
      <c r="B173" s="603">
        <v>1222</v>
      </c>
      <c r="C173" s="99" t="s">
        <v>1152</v>
      </c>
      <c r="D173" s="607"/>
      <c r="E173" s="609" t="s">
        <v>723</v>
      </c>
      <c r="F173" s="603"/>
      <c r="G173" t="s">
        <v>1153</v>
      </c>
      <c r="H173" s="603"/>
      <c r="I173" s="603"/>
      <c r="J173" s="605" t="s">
        <v>899</v>
      </c>
      <c r="K173" s="1" t="str">
        <f t="shared" si="10"/>
        <v>à collecter</v>
      </c>
      <c r="L173" s="190"/>
    </row>
    <row r="174" spans="1:12" ht="30" outlineLevel="1">
      <c r="A174" s="602"/>
      <c r="B174" s="603">
        <v>1223</v>
      </c>
      <c r="C174" s="99" t="s">
        <v>1154</v>
      </c>
      <c r="D174" s="607"/>
      <c r="E174" s="609" t="s">
        <v>723</v>
      </c>
      <c r="F174" s="603"/>
      <c r="G174" s="99" t="s">
        <v>1155</v>
      </c>
      <c r="H174" s="603"/>
      <c r="I174" s="603"/>
      <c r="J174" s="605" t="s">
        <v>899</v>
      </c>
      <c r="K174" s="1" t="str">
        <f t="shared" si="10"/>
        <v>à collecter</v>
      </c>
      <c r="L174" s="190"/>
    </row>
    <row r="175" spans="1:12" ht="45" outlineLevel="1">
      <c r="A175" s="602"/>
      <c r="B175" s="603">
        <v>1224</v>
      </c>
      <c r="C175" s="99" t="s">
        <v>1156</v>
      </c>
      <c r="D175" s="608" t="s">
        <v>1188</v>
      </c>
      <c r="E175" s="609" t="s">
        <v>723</v>
      </c>
      <c r="F175" s="603"/>
      <c r="G175" s="99" t="s">
        <v>1157</v>
      </c>
      <c r="H175" s="603"/>
      <c r="I175" s="603"/>
      <c r="J175" s="605" t="s">
        <v>899</v>
      </c>
      <c r="K175" s="1" t="str">
        <f t="shared" si="10"/>
        <v>à collecter</v>
      </c>
      <c r="L175" s="190"/>
    </row>
    <row r="176" spans="1:12" ht="30" outlineLevel="1">
      <c r="A176" s="602"/>
      <c r="B176" s="603">
        <v>1225</v>
      </c>
      <c r="C176" s="99" t="s">
        <v>1158</v>
      </c>
      <c r="D176" s="608" t="s">
        <v>1189</v>
      </c>
      <c r="E176" s="609" t="s">
        <v>723</v>
      </c>
      <c r="F176" s="603"/>
      <c r="G176" s="99" t="s">
        <v>1159</v>
      </c>
      <c r="H176" s="603"/>
      <c r="I176" s="603"/>
      <c r="J176" s="605" t="s">
        <v>899</v>
      </c>
      <c r="K176" s="1" t="str">
        <f t="shared" si="10"/>
        <v>à collecter</v>
      </c>
      <c r="L176" s="190"/>
    </row>
    <row r="177" spans="1:12" ht="75" outlineLevel="1">
      <c r="A177" s="602"/>
      <c r="B177" s="603">
        <v>1226</v>
      </c>
      <c r="C177" s="99" t="s">
        <v>1160</v>
      </c>
      <c r="D177" s="608" t="s">
        <v>1190</v>
      </c>
      <c r="E177" s="609" t="s">
        <v>723</v>
      </c>
      <c r="F177" s="603"/>
      <c r="G177" s="99" t="s">
        <v>1161</v>
      </c>
      <c r="H177" s="603"/>
      <c r="I177" s="603"/>
      <c r="J177" s="605" t="s">
        <v>899</v>
      </c>
      <c r="K177" s="1" t="str">
        <f t="shared" si="10"/>
        <v>à collecter</v>
      </c>
      <c r="L177" s="190"/>
    </row>
    <row r="178" spans="1:12" ht="120" outlineLevel="1">
      <c r="A178" s="602"/>
      <c r="B178" s="603">
        <v>1227</v>
      </c>
      <c r="C178" s="99" t="s">
        <v>1162</v>
      </c>
      <c r="D178" s="608" t="s">
        <v>1191</v>
      </c>
      <c r="E178" s="609" t="s">
        <v>723</v>
      </c>
      <c r="F178" s="603"/>
      <c r="G178" s="604"/>
      <c r="H178" s="603"/>
      <c r="I178" s="603"/>
      <c r="J178" s="605" t="s">
        <v>899</v>
      </c>
      <c r="K178" s="1" t="str">
        <f t="shared" si="10"/>
        <v>à collecter</v>
      </c>
      <c r="L178" s="190"/>
    </row>
    <row r="179" spans="1:12" ht="60" outlineLevel="1">
      <c r="A179" s="602"/>
      <c r="B179" s="603">
        <v>1228</v>
      </c>
      <c r="C179" s="99" t="s">
        <v>1163</v>
      </c>
      <c r="D179" s="608" t="s">
        <v>1192</v>
      </c>
      <c r="E179" s="609" t="s">
        <v>723</v>
      </c>
      <c r="F179" s="603"/>
      <c r="G179" s="604"/>
      <c r="H179" s="603"/>
      <c r="I179" s="603"/>
      <c r="J179" s="605" t="s">
        <v>899</v>
      </c>
      <c r="K179" s="1" t="str">
        <f t="shared" si="10"/>
        <v>à collecter</v>
      </c>
      <c r="L179" s="190"/>
    </row>
    <row r="180" spans="1:12" ht="30" outlineLevel="1">
      <c r="A180" s="602"/>
      <c r="B180" s="603">
        <v>1229</v>
      </c>
      <c r="C180" s="99" t="s">
        <v>1164</v>
      </c>
      <c r="D180" s="608" t="s">
        <v>1193</v>
      </c>
      <c r="E180" s="609" t="s">
        <v>723</v>
      </c>
      <c r="F180" s="603"/>
      <c r="G180" s="604"/>
      <c r="H180" s="603"/>
      <c r="I180" s="603"/>
      <c r="J180" s="605" t="s">
        <v>899</v>
      </c>
      <c r="K180" s="1" t="str">
        <f t="shared" si="10"/>
        <v>à collecter</v>
      </c>
      <c r="L180" s="190"/>
    </row>
    <row r="181" spans="1:12" ht="30" outlineLevel="1">
      <c r="A181" s="602"/>
      <c r="B181" s="603">
        <v>1230</v>
      </c>
      <c r="C181" s="99" t="s">
        <v>1165</v>
      </c>
      <c r="D181" s="608" t="s">
        <v>1189</v>
      </c>
      <c r="E181" s="609" t="s">
        <v>723</v>
      </c>
      <c r="F181" s="603"/>
      <c r="G181" s="99" t="s">
        <v>1166</v>
      </c>
      <c r="H181" s="603"/>
      <c r="I181" s="603"/>
      <c r="J181" s="605" t="s">
        <v>899</v>
      </c>
      <c r="K181" s="1" t="str">
        <f t="shared" si="10"/>
        <v>à collecter</v>
      </c>
      <c r="L181" s="190"/>
    </row>
    <row r="182" spans="1:12" ht="90" outlineLevel="1">
      <c r="A182" s="602"/>
      <c r="B182" s="603">
        <v>1231</v>
      </c>
      <c r="C182" s="99" t="s">
        <v>1167</v>
      </c>
      <c r="D182" s="608" t="s">
        <v>1194</v>
      </c>
      <c r="E182" s="609" t="s">
        <v>723</v>
      </c>
      <c r="F182" s="603"/>
      <c r="G182" s="604"/>
      <c r="H182" s="603"/>
      <c r="I182" s="603"/>
      <c r="J182" s="605" t="s">
        <v>899</v>
      </c>
      <c r="K182" s="1" t="str">
        <f t="shared" si="10"/>
        <v>à collecter</v>
      </c>
      <c r="L182" s="190"/>
    </row>
    <row r="183" spans="1:12" ht="60" outlineLevel="1">
      <c r="A183" s="602"/>
      <c r="B183" s="603">
        <v>1232</v>
      </c>
      <c r="C183" s="99" t="s">
        <v>1168</v>
      </c>
      <c r="D183" s="607"/>
      <c r="E183" s="609" t="s">
        <v>723</v>
      </c>
      <c r="F183" s="603"/>
      <c r="G183" s="99" t="s">
        <v>1169</v>
      </c>
      <c r="H183" s="603"/>
      <c r="I183" s="603"/>
      <c r="J183" s="605" t="s">
        <v>899</v>
      </c>
      <c r="K183" s="1" t="str">
        <f t="shared" si="10"/>
        <v>à collecter</v>
      </c>
      <c r="L183" s="190"/>
    </row>
    <row r="184" spans="1:12" ht="30" outlineLevel="1">
      <c r="A184" s="602"/>
      <c r="B184" s="603">
        <v>1233</v>
      </c>
      <c r="C184" s="99" t="s">
        <v>1170</v>
      </c>
      <c r="D184" s="607"/>
      <c r="E184" s="609" t="s">
        <v>723</v>
      </c>
      <c r="F184" s="603"/>
      <c r="G184" s="99" t="s">
        <v>1174</v>
      </c>
      <c r="H184" s="603"/>
      <c r="I184" s="603"/>
      <c r="J184" s="605" t="s">
        <v>899</v>
      </c>
      <c r="K184" s="1" t="str">
        <f t="shared" si="10"/>
        <v>à collecter</v>
      </c>
      <c r="L184" s="190"/>
    </row>
    <row r="185" spans="1:12" ht="30" outlineLevel="1">
      <c r="A185" s="602"/>
      <c r="B185" s="603">
        <v>1234</v>
      </c>
      <c r="C185" s="99" t="s">
        <v>1171</v>
      </c>
      <c r="D185" s="607"/>
      <c r="E185" s="609" t="s">
        <v>723</v>
      </c>
      <c r="F185" s="603"/>
      <c r="G185" s="99" t="s">
        <v>1175</v>
      </c>
      <c r="H185" s="603"/>
      <c r="I185" s="603"/>
      <c r="J185" s="605" t="s">
        <v>899</v>
      </c>
      <c r="K185" s="1" t="str">
        <f t="shared" si="10"/>
        <v>à collecter</v>
      </c>
      <c r="L185" s="190"/>
    </row>
    <row r="186" spans="1:12" ht="30" outlineLevel="1">
      <c r="A186" s="602"/>
      <c r="B186" s="603">
        <v>1235</v>
      </c>
      <c r="C186" s="99" t="s">
        <v>1172</v>
      </c>
      <c r="D186" s="607"/>
      <c r="E186" s="609" t="s">
        <v>723</v>
      </c>
      <c r="F186" s="603"/>
      <c r="G186" s="99" t="s">
        <v>1176</v>
      </c>
      <c r="H186" s="603"/>
      <c r="I186" s="603"/>
      <c r="J186" s="605" t="s">
        <v>899</v>
      </c>
      <c r="K186" s="1" t="str">
        <f t="shared" si="10"/>
        <v>à collecter</v>
      </c>
      <c r="L186" s="190"/>
    </row>
    <row r="187" spans="1:12" ht="45" outlineLevel="1">
      <c r="A187" s="602"/>
      <c r="B187" s="603">
        <v>1236</v>
      </c>
      <c r="C187" s="99" t="s">
        <v>1173</v>
      </c>
      <c r="D187" s="607"/>
      <c r="E187" s="609" t="s">
        <v>723</v>
      </c>
      <c r="F187" s="603"/>
      <c r="G187" s="99" t="s">
        <v>1177</v>
      </c>
      <c r="H187" s="603"/>
      <c r="I187" s="603"/>
      <c r="J187" s="605" t="s">
        <v>899</v>
      </c>
      <c r="K187" s="1" t="str">
        <f t="shared" si="10"/>
        <v>à collecter</v>
      </c>
      <c r="L187" s="190"/>
    </row>
    <row r="188" spans="1:12" ht="30" outlineLevel="1">
      <c r="A188" s="602"/>
      <c r="B188" s="603">
        <v>1237</v>
      </c>
      <c r="C188" s="99" t="s">
        <v>1178</v>
      </c>
      <c r="D188" s="607"/>
      <c r="E188" s="609" t="s">
        <v>723</v>
      </c>
      <c r="F188" s="603"/>
      <c r="G188" s="99" t="s">
        <v>1179</v>
      </c>
      <c r="H188" s="603"/>
      <c r="I188" s="603"/>
      <c r="J188" s="605" t="s">
        <v>899</v>
      </c>
      <c r="K188" s="1" t="str">
        <f t="shared" si="10"/>
        <v>à collecter</v>
      </c>
      <c r="L188" s="190"/>
    </row>
    <row r="189" spans="1:12" ht="45" outlineLevel="1">
      <c r="A189" s="602"/>
      <c r="B189" s="603">
        <v>1238</v>
      </c>
      <c r="C189" s="99" t="s">
        <v>1181</v>
      </c>
      <c r="D189" s="607"/>
      <c r="E189" s="609" t="s">
        <v>723</v>
      </c>
      <c r="F189" s="603"/>
      <c r="G189" s="99" t="s">
        <v>1183</v>
      </c>
      <c r="H189" s="603"/>
      <c r="I189" s="603"/>
      <c r="J189" s="605" t="s">
        <v>899</v>
      </c>
      <c r="K189" s="1" t="str">
        <f t="shared" si="10"/>
        <v>à collecter</v>
      </c>
      <c r="L189" s="190"/>
    </row>
    <row r="190" spans="1:12" ht="30" outlineLevel="1">
      <c r="A190" s="602"/>
      <c r="B190" s="603">
        <v>1239</v>
      </c>
      <c r="C190" s="99" t="s">
        <v>1180</v>
      </c>
      <c r="D190" s="607"/>
      <c r="E190" s="609" t="s">
        <v>723</v>
      </c>
      <c r="F190" s="603"/>
      <c r="G190" s="99" t="s">
        <v>1184</v>
      </c>
      <c r="H190" s="603"/>
      <c r="I190" s="603"/>
      <c r="J190" s="605" t="s">
        <v>899</v>
      </c>
      <c r="K190" s="1" t="str">
        <f t="shared" si="10"/>
        <v>à collecter</v>
      </c>
      <c r="L190" s="190"/>
    </row>
    <row r="191" spans="1:12" ht="30" outlineLevel="1">
      <c r="A191" s="602"/>
      <c r="B191" s="603">
        <v>1240</v>
      </c>
      <c r="C191" s="99" t="s">
        <v>1182</v>
      </c>
      <c r="D191" s="607"/>
      <c r="E191" s="609" t="s">
        <v>723</v>
      </c>
      <c r="F191" s="603"/>
      <c r="G191" s="99" t="s">
        <v>1185</v>
      </c>
      <c r="H191" s="603"/>
      <c r="I191" s="603"/>
      <c r="J191" s="605" t="s">
        <v>899</v>
      </c>
      <c r="K191" s="1" t="str">
        <f t="shared" si="10"/>
        <v>à collecter</v>
      </c>
      <c r="L191" s="190"/>
    </row>
    <row r="192" spans="1:12" ht="105.75" outlineLevel="1" thickBot="1">
      <c r="A192" s="101"/>
      <c r="B192" s="603">
        <v>1241</v>
      </c>
      <c r="C192" s="99" t="s">
        <v>1186</v>
      </c>
      <c r="D192" s="608" t="s">
        <v>1195</v>
      </c>
      <c r="E192" s="609" t="s">
        <v>723</v>
      </c>
      <c r="F192" s="79"/>
      <c r="G192" s="99"/>
      <c r="H192" s="79"/>
      <c r="I192" s="79"/>
      <c r="J192" s="605" t="s">
        <v>899</v>
      </c>
      <c r="K192" s="1" t="str">
        <f t="shared" si="10"/>
        <v>à collecter</v>
      </c>
      <c r="L192" s="190"/>
    </row>
    <row r="193" spans="1:12" ht="21.75" outlineLevel="1" thickBot="1">
      <c r="A193" s="613"/>
      <c r="B193" s="614"/>
      <c r="C193" s="615"/>
      <c r="D193" s="616"/>
      <c r="E193" s="617"/>
      <c r="F193" s="610"/>
      <c r="G193" s="610"/>
      <c r="H193" s="610"/>
      <c r="I193" s="610"/>
      <c r="J193" s="611"/>
      <c r="K193" s="614"/>
      <c r="L193" s="612"/>
    </row>
    <row r="194" spans="1:12" ht="19.5" thickBot="1">
      <c r="A194" s="89"/>
      <c r="D194" s="80"/>
      <c r="E194" s="113"/>
      <c r="G194" s="2"/>
    </row>
    <row r="195" spans="1:12" ht="48" customHeight="1" thickBot="1">
      <c r="A195" s="206" t="s">
        <v>158</v>
      </c>
      <c r="B195" s="184"/>
      <c r="C195" s="184"/>
      <c r="D195" s="184"/>
      <c r="E195" s="185"/>
      <c r="F195" s="184"/>
      <c r="G195" s="184"/>
      <c r="H195" s="184"/>
      <c r="I195" s="184"/>
      <c r="J195" s="639"/>
      <c r="K195" s="614"/>
      <c r="L195" s="640"/>
    </row>
    <row r="196" spans="1:12" ht="56.25" outlineLevel="1">
      <c r="A196" s="187" t="s">
        <v>158</v>
      </c>
      <c r="B196" s="168">
        <v>105</v>
      </c>
      <c r="C196" s="197" t="s">
        <v>159</v>
      </c>
      <c r="D196" s="198" t="s">
        <v>32</v>
      </c>
      <c r="E196" s="199" t="s">
        <v>723</v>
      </c>
      <c r="F196" s="168"/>
      <c r="G196" s="197" t="s">
        <v>160</v>
      </c>
      <c r="H196" s="168"/>
      <c r="I196" s="168"/>
      <c r="J196" s="1" t="s">
        <v>916</v>
      </c>
      <c r="K196" s="1" t="str">
        <f t="shared" ref="K196:K199" si="11">IF(OR("IME"=$B$1,"ITEP"=$B$1,"IEM"=$B$1,"IMP"=$B$1,"IDA"=$B$1,"EEAP"=$B$1,"IDV"=$B$1,"MAS"=$B$1,"FAM/EAM"=$B$1,"CRP"=$B$1,"EEAH"=$B$1,"EANM"=$B$1,"EHPAD"=$B$1,"ESAT"=$B$1,"SSIAD"=$B$1,"SESSAD"=$B$1,"SAMSAH"=$B$1,"SPASAD"=$B$1,"SAVS"=$B$1,"CAMSP"=$B$1,"CMPP"=$B$1,"toutes les données"=$B$1, "IES"=$B$1),"à collecter","non concerné ")</f>
        <v>à collecter</v>
      </c>
      <c r="L196" s="641"/>
    </row>
    <row r="197" spans="1:12" ht="69.75" customHeight="1" outlineLevel="1">
      <c r="A197" s="10" t="s">
        <v>158</v>
      </c>
      <c r="B197" s="63">
        <v>106</v>
      </c>
      <c r="C197" s="62" t="s">
        <v>775</v>
      </c>
      <c r="D197" s="62"/>
      <c r="E197" s="108" t="s">
        <v>723</v>
      </c>
      <c r="F197" s="63" t="s">
        <v>162</v>
      </c>
      <c r="G197" s="62" t="s">
        <v>161</v>
      </c>
      <c r="H197" s="63"/>
      <c r="I197" s="63"/>
      <c r="J197" s="1" t="s">
        <v>916</v>
      </c>
      <c r="K197" s="1" t="str">
        <f t="shared" si="11"/>
        <v>à collecter</v>
      </c>
      <c r="L197" s="641"/>
    </row>
    <row r="198" spans="1:12" s="20" customFormat="1" ht="56.25" outlineLevel="1">
      <c r="A198" s="10" t="s">
        <v>158</v>
      </c>
      <c r="B198" s="63">
        <v>107</v>
      </c>
      <c r="C198" s="62" t="s">
        <v>522</v>
      </c>
      <c r="D198" s="71" t="s">
        <v>40</v>
      </c>
      <c r="E198" s="107" t="s">
        <v>723</v>
      </c>
      <c r="F198" s="63"/>
      <c r="G198" s="62" t="s">
        <v>163</v>
      </c>
      <c r="H198" s="63"/>
      <c r="I198" s="63"/>
      <c r="J198" s="1" t="s">
        <v>916</v>
      </c>
      <c r="K198" s="1" t="str">
        <f t="shared" si="11"/>
        <v>à collecter</v>
      </c>
      <c r="L198" s="641"/>
    </row>
    <row r="199" spans="1:12" s="20" customFormat="1" ht="135" outlineLevel="1">
      <c r="A199" s="602"/>
      <c r="B199" s="603">
        <v>1184</v>
      </c>
      <c r="C199" s="62" t="s">
        <v>1096</v>
      </c>
      <c r="D199" s="608" t="s">
        <v>40</v>
      </c>
      <c r="E199" s="107" t="s">
        <v>723</v>
      </c>
      <c r="F199" s="603"/>
      <c r="G199" s="99" t="s">
        <v>1097</v>
      </c>
      <c r="H199" s="603"/>
      <c r="I199" s="603"/>
      <c r="J199" s="1" t="s">
        <v>1068</v>
      </c>
      <c r="K199" s="1" t="str">
        <f t="shared" si="11"/>
        <v>à collecter</v>
      </c>
      <c r="L199" s="641"/>
    </row>
    <row r="200" spans="1:12" s="20" customFormat="1" ht="135" outlineLevel="1">
      <c r="A200" s="602"/>
      <c r="B200" s="603">
        <v>1185</v>
      </c>
      <c r="C200" s="62" t="s">
        <v>1096</v>
      </c>
      <c r="D200" s="608" t="s">
        <v>40</v>
      </c>
      <c r="E200" s="107" t="s">
        <v>723</v>
      </c>
      <c r="F200" s="603"/>
      <c r="G200" s="99" t="s">
        <v>1097</v>
      </c>
      <c r="H200" s="603"/>
      <c r="I200" s="603"/>
      <c r="J200" s="1" t="s">
        <v>20</v>
      </c>
      <c r="K200" s="1" t="str">
        <f>IF(OR("EHPAD"=$B$1,"toutes les données"=$B$1),"à collecter","non concerné ")</f>
        <v>à collecter</v>
      </c>
      <c r="L200" s="641"/>
    </row>
    <row r="201" spans="1:12" ht="75" outlineLevel="1">
      <c r="A201" s="10" t="s">
        <v>158</v>
      </c>
      <c r="B201" s="63">
        <v>111</v>
      </c>
      <c r="C201" s="62" t="s">
        <v>164</v>
      </c>
      <c r="D201" s="71" t="s">
        <v>165</v>
      </c>
      <c r="E201" s="107" t="s">
        <v>723</v>
      </c>
      <c r="F201" s="63"/>
      <c r="G201" s="62" t="s">
        <v>166</v>
      </c>
      <c r="H201" s="63"/>
      <c r="I201" s="63"/>
      <c r="J201" s="1" t="s">
        <v>916</v>
      </c>
      <c r="K201" s="1" t="str">
        <f t="shared" ref="K201:K207" si="12">IF(OR("IME"=$B$1,"ITEP"=$B$1,"IEM"=$B$1,"IMP"=$B$1,"IDA"=$B$1,"EEAP"=$B$1,"IDV"=$B$1,"MAS"=$B$1,"FAM/EAM"=$B$1,"CRP"=$B$1,"EEAH"=$B$1,"EANM"=$B$1,"EHPAD"=$B$1,"ESAT"=$B$1,"SSIAD"=$B$1,"SESSAD"=$B$1,"SAMSAH"=$B$1,"SPASAD"=$B$1,"SAVS"=$B$1,"CAMSP"=$B$1,"CMPP"=$B$1,"toutes les données"=$B$1, "IES"=$B$1),"à collecter","non concerné ")</f>
        <v>à collecter</v>
      </c>
      <c r="L201" s="641"/>
    </row>
    <row r="202" spans="1:12" ht="56.25" outlineLevel="1">
      <c r="A202" s="10" t="s">
        <v>158</v>
      </c>
      <c r="B202" s="63">
        <v>1074</v>
      </c>
      <c r="C202" s="62" t="s">
        <v>490</v>
      </c>
      <c r="D202" s="71" t="s">
        <v>40</v>
      </c>
      <c r="E202" s="107" t="s">
        <v>723</v>
      </c>
      <c r="F202" s="63"/>
      <c r="G202" s="62" t="s">
        <v>489</v>
      </c>
      <c r="H202" s="63"/>
      <c r="I202" s="63"/>
      <c r="J202" s="1" t="s">
        <v>916</v>
      </c>
      <c r="K202" s="1" t="str">
        <f t="shared" si="12"/>
        <v>à collecter</v>
      </c>
      <c r="L202" s="641"/>
    </row>
    <row r="203" spans="1:12" ht="105" outlineLevel="1">
      <c r="A203" s="10" t="s">
        <v>158</v>
      </c>
      <c r="B203" s="63">
        <v>961</v>
      </c>
      <c r="C203" s="62" t="s">
        <v>167</v>
      </c>
      <c r="D203" s="71" t="s">
        <v>776</v>
      </c>
      <c r="E203" s="107" t="s">
        <v>723</v>
      </c>
      <c r="F203" s="63"/>
      <c r="G203" s="62" t="s">
        <v>168</v>
      </c>
      <c r="H203" s="63"/>
      <c r="I203" s="63"/>
      <c r="J203" s="1" t="s">
        <v>916</v>
      </c>
      <c r="K203" s="1" t="str">
        <f t="shared" si="12"/>
        <v>à collecter</v>
      </c>
      <c r="L203" s="641"/>
    </row>
    <row r="204" spans="1:12" ht="56.25" outlineLevel="1">
      <c r="A204" s="10" t="s">
        <v>158</v>
      </c>
      <c r="B204" s="63">
        <v>113</v>
      </c>
      <c r="C204" s="62" t="s">
        <v>169</v>
      </c>
      <c r="D204" s="71" t="s">
        <v>40</v>
      </c>
      <c r="E204" s="107" t="s">
        <v>723</v>
      </c>
      <c r="F204" s="63"/>
      <c r="G204" s="62"/>
      <c r="H204" s="63"/>
      <c r="I204" s="63"/>
      <c r="J204" s="1" t="s">
        <v>916</v>
      </c>
      <c r="K204" s="1" t="str">
        <f t="shared" si="12"/>
        <v>à collecter</v>
      </c>
      <c r="L204" s="641"/>
    </row>
    <row r="205" spans="1:12" ht="56.25" outlineLevel="1">
      <c r="A205" s="10" t="s">
        <v>158</v>
      </c>
      <c r="B205" s="63">
        <v>962</v>
      </c>
      <c r="C205" s="62" t="s">
        <v>172</v>
      </c>
      <c r="D205" s="71" t="s">
        <v>173</v>
      </c>
      <c r="E205" s="107" t="s">
        <v>723</v>
      </c>
      <c r="F205" s="63"/>
      <c r="G205" s="62"/>
      <c r="H205" s="63"/>
      <c r="I205" s="63"/>
      <c r="J205" s="1" t="s">
        <v>916</v>
      </c>
      <c r="K205" s="1" t="str">
        <f t="shared" si="12"/>
        <v>à collecter</v>
      </c>
      <c r="L205" s="641"/>
    </row>
    <row r="206" spans="1:12" ht="150" outlineLevel="1">
      <c r="A206" s="10" t="s">
        <v>158</v>
      </c>
      <c r="B206" s="63">
        <v>963</v>
      </c>
      <c r="C206" s="62" t="s">
        <v>1002</v>
      </c>
      <c r="D206" s="71" t="s">
        <v>174</v>
      </c>
      <c r="E206" s="107" t="s">
        <v>723</v>
      </c>
      <c r="F206" s="63" t="s">
        <v>175</v>
      </c>
      <c r="G206" s="62"/>
      <c r="H206" s="63"/>
      <c r="I206" s="63"/>
      <c r="J206" s="1" t="s">
        <v>916</v>
      </c>
      <c r="K206" s="1" t="str">
        <f t="shared" si="12"/>
        <v>à collecter</v>
      </c>
      <c r="L206" s="641"/>
    </row>
    <row r="207" spans="1:12" ht="57" outlineLevel="1" thickBot="1">
      <c r="A207" s="33" t="s">
        <v>158</v>
      </c>
      <c r="B207" s="79">
        <v>964</v>
      </c>
      <c r="C207" s="99" t="s">
        <v>510</v>
      </c>
      <c r="D207" s="99"/>
      <c r="E207" s="323" t="s">
        <v>723</v>
      </c>
      <c r="F207" s="79" t="s">
        <v>176</v>
      </c>
      <c r="G207" s="99"/>
      <c r="H207" s="79"/>
      <c r="I207" s="79"/>
      <c r="J207" s="1" t="s">
        <v>916</v>
      </c>
      <c r="K207" s="1" t="str">
        <f t="shared" si="12"/>
        <v>à collecter</v>
      </c>
      <c r="L207" s="641"/>
    </row>
    <row r="208" spans="1:12" ht="19.5" outlineLevel="1" thickBot="1">
      <c r="A208" s="613"/>
      <c r="B208" s="614"/>
      <c r="C208" s="615"/>
      <c r="D208" s="615"/>
      <c r="E208" s="637"/>
      <c r="F208" s="614"/>
      <c r="G208" s="615"/>
      <c r="H208" s="614"/>
      <c r="I208" s="614"/>
      <c r="J208" s="638"/>
      <c r="K208" s="614"/>
      <c r="L208" s="642"/>
    </row>
    <row r="209" spans="1:12" ht="19.5" thickBot="1">
      <c r="A209" s="89"/>
      <c r="G209" s="2"/>
    </row>
    <row r="210" spans="1:12" ht="48" customHeight="1" thickBot="1">
      <c r="A210" s="207" t="s">
        <v>1098</v>
      </c>
      <c r="B210" s="610"/>
      <c r="C210" s="610"/>
      <c r="D210" s="610"/>
      <c r="E210" s="621"/>
      <c r="F210" s="610"/>
      <c r="G210" s="610"/>
      <c r="H210" s="610"/>
      <c r="I210" s="610"/>
      <c r="J210" s="611"/>
      <c r="K210" s="612"/>
      <c r="L210" s="182"/>
    </row>
    <row r="211" spans="1:12" ht="112.5" outlineLevel="1">
      <c r="A211" s="599" t="s">
        <v>170</v>
      </c>
      <c r="B211" s="618">
        <v>1186</v>
      </c>
      <c r="C211" s="619" t="s">
        <v>1099</v>
      </c>
      <c r="D211" s="620"/>
      <c r="E211" s="658"/>
      <c r="F211" s="618"/>
      <c r="G211" s="619"/>
      <c r="H211" s="618"/>
      <c r="I211" s="618"/>
      <c r="J211" s="618" t="s">
        <v>916</v>
      </c>
      <c r="K211" s="1" t="str">
        <f t="shared" ref="K211:K217" si="13">IF(OR("IME"=$B$1,"ITEP"=$B$1,"IEM"=$B$1,"IMP"=$B$1,"IDA"=$B$1,"EEAP"=$B$1,"IDV"=$B$1,"MAS"=$B$1,"FAM/EAM"=$B$1,"CRP"=$B$1,"EEAH"=$B$1,"EANM"=$B$1,"EHPAD"=$B$1,"ESAT"=$B$1,"SSIAD"=$B$1,"SESSAD"=$B$1,"SAMSAH"=$B$1,"SPASAD"=$B$1,"SAVS"=$B$1,"CAMSP"=$B$1,"CMPP"=$B$1,"toutes les données"=$B$1, "IES"=$B$1),"à collecter","non concerné ")</f>
        <v>à collecter</v>
      </c>
      <c r="L211" s="190"/>
    </row>
    <row r="212" spans="1:12" ht="112.5" outlineLevel="1">
      <c r="A212" s="10" t="s">
        <v>170</v>
      </c>
      <c r="B212" s="63">
        <v>1187</v>
      </c>
      <c r="C212" s="62" t="s">
        <v>1100</v>
      </c>
      <c r="D212" s="71" t="s">
        <v>40</v>
      </c>
      <c r="E212" s="107" t="s">
        <v>723</v>
      </c>
      <c r="F212" s="63"/>
      <c r="G212" s="62"/>
      <c r="H212" s="63"/>
      <c r="I212" s="63"/>
      <c r="J212" s="618" t="s">
        <v>916</v>
      </c>
      <c r="K212" s="1" t="str">
        <f t="shared" si="13"/>
        <v>à collecter</v>
      </c>
      <c r="L212" s="190"/>
    </row>
    <row r="213" spans="1:12" ht="112.5" outlineLevel="1">
      <c r="A213" s="10" t="s">
        <v>170</v>
      </c>
      <c r="B213" s="63">
        <v>1188</v>
      </c>
      <c r="C213" s="62" t="s">
        <v>1101</v>
      </c>
      <c r="D213" s="71" t="s">
        <v>40</v>
      </c>
      <c r="E213" s="107" t="s">
        <v>723</v>
      </c>
      <c r="F213" s="63"/>
      <c r="G213" s="62"/>
      <c r="H213" s="63"/>
      <c r="I213" s="63"/>
      <c r="J213" s="618" t="s">
        <v>916</v>
      </c>
      <c r="K213" s="1" t="str">
        <f t="shared" si="13"/>
        <v>à collecter</v>
      </c>
      <c r="L213" s="190"/>
    </row>
    <row r="214" spans="1:12" ht="112.5" outlineLevel="1">
      <c r="A214" s="10" t="s">
        <v>170</v>
      </c>
      <c r="B214" s="63">
        <v>1189</v>
      </c>
      <c r="C214" s="62" t="s">
        <v>1102</v>
      </c>
      <c r="D214" s="71"/>
      <c r="E214" s="107" t="s">
        <v>723</v>
      </c>
      <c r="F214" s="63"/>
      <c r="G214" s="62"/>
      <c r="H214" s="63" t="s">
        <v>513</v>
      </c>
      <c r="I214" s="63"/>
      <c r="J214" s="618" t="s">
        <v>916</v>
      </c>
      <c r="K214" s="1" t="str">
        <f t="shared" si="13"/>
        <v>à collecter</v>
      </c>
      <c r="L214" s="190"/>
    </row>
    <row r="215" spans="1:12" ht="112.5" outlineLevel="1">
      <c r="A215" s="10" t="s">
        <v>170</v>
      </c>
      <c r="B215" s="63">
        <v>1190</v>
      </c>
      <c r="C215" s="62" t="s">
        <v>1103</v>
      </c>
      <c r="D215" s="71"/>
      <c r="E215" s="114"/>
      <c r="F215" s="63"/>
      <c r="G215" s="62"/>
      <c r="H215" s="63"/>
      <c r="I215" s="63"/>
      <c r="J215" s="618" t="s">
        <v>916</v>
      </c>
      <c r="K215" s="1" t="str">
        <f t="shared" si="13"/>
        <v>à collecter</v>
      </c>
      <c r="L215" s="190"/>
    </row>
    <row r="216" spans="1:12" ht="112.5" outlineLevel="1">
      <c r="A216" s="10" t="s">
        <v>170</v>
      </c>
      <c r="B216" s="63">
        <v>1191</v>
      </c>
      <c r="C216" s="62" t="s">
        <v>1104</v>
      </c>
      <c r="D216" s="71" t="s">
        <v>40</v>
      </c>
      <c r="E216" s="107" t="s">
        <v>723</v>
      </c>
      <c r="F216" s="63"/>
      <c r="G216" s="62"/>
      <c r="H216" s="63"/>
      <c r="I216" s="63"/>
      <c r="J216" s="618" t="s">
        <v>916</v>
      </c>
      <c r="K216" s="1" t="str">
        <f t="shared" si="13"/>
        <v>à collecter</v>
      </c>
      <c r="L216" s="190"/>
    </row>
    <row r="217" spans="1:12" ht="112.5" outlineLevel="1">
      <c r="A217" s="10" t="s">
        <v>170</v>
      </c>
      <c r="B217" s="63">
        <v>1192</v>
      </c>
      <c r="C217" s="62" t="s">
        <v>1105</v>
      </c>
      <c r="D217" s="71" t="s">
        <v>40</v>
      </c>
      <c r="E217" s="107" t="s">
        <v>723</v>
      </c>
      <c r="F217" s="63"/>
      <c r="G217" s="62"/>
      <c r="H217" s="63"/>
      <c r="I217" s="63"/>
      <c r="J217" s="618" t="s">
        <v>916</v>
      </c>
      <c r="K217" s="1" t="str">
        <f t="shared" si="13"/>
        <v>à collecter</v>
      </c>
      <c r="L217" s="190"/>
    </row>
    <row r="218" spans="1:12" ht="19.5" outlineLevel="1" thickBot="1">
      <c r="A218" s="191"/>
      <c r="B218" s="192"/>
      <c r="C218" s="193"/>
      <c r="D218" s="194"/>
      <c r="E218" s="195"/>
      <c r="F218" s="192"/>
      <c r="G218" s="193"/>
      <c r="H218" s="192"/>
      <c r="I218" s="192"/>
      <c r="J218" s="196"/>
      <c r="K218" s="192"/>
      <c r="L218" s="183"/>
    </row>
    <row r="219" spans="1:12" ht="19.5" thickBot="1">
      <c r="A219" s="89"/>
      <c r="D219" s="80"/>
      <c r="E219" s="113"/>
      <c r="G219" s="2"/>
    </row>
    <row r="220" spans="1:12" ht="48" customHeight="1" thickBot="1">
      <c r="A220" s="207" t="s">
        <v>171</v>
      </c>
      <c r="B220" s="610"/>
      <c r="C220" s="610"/>
      <c r="D220" s="610"/>
      <c r="E220" s="621"/>
      <c r="F220" s="610"/>
      <c r="G220" s="610"/>
      <c r="H220" s="610"/>
      <c r="I220" s="610"/>
      <c r="J220" s="611"/>
      <c r="K220" s="612"/>
      <c r="L220" s="182"/>
    </row>
    <row r="221" spans="1:12" ht="78.75" customHeight="1" outlineLevel="1" thickBot="1">
      <c r="A221" s="632" t="s">
        <v>171</v>
      </c>
      <c r="B221" s="633">
        <v>114</v>
      </c>
      <c r="C221" s="634" t="s">
        <v>171</v>
      </c>
      <c r="D221" s="635"/>
      <c r="E221" s="636" t="s">
        <v>723</v>
      </c>
      <c r="F221" s="177"/>
      <c r="G221" s="635" t="s">
        <v>177</v>
      </c>
      <c r="H221" s="177"/>
      <c r="I221" s="177"/>
      <c r="J221" s="618" t="s">
        <v>916</v>
      </c>
      <c r="K221" s="166" t="str">
        <f t="shared" ref="K221" si="14">IF(OR("IME"=$B$1,"ITEP"=$B$1,"IEM"=$B$1,"IMP"=$B$1,"IDA"=$B$1,"EEAP"=$B$1,"IDV"=$B$1,"MAS"=$B$1,"FAM/EAM"=$B$1,"CRP"=$B$1,"EEAH"=$B$1,"EANM"=$B$1,"EHPAD"=$B$1,"ESAT"=$B$1,"SSIAD"=$B$1,"SESSAD"=$B$1,"SAMSAH"=$B$1,"SPASAD"=$B$1,"SAVS"=$B$1,"CAMSP"=$B$1,"CMPP"=$B$1,"toutes les données"=$B$1, "IES"=$B$1),"à collecter","non concerné ")</f>
        <v>à collecter</v>
      </c>
      <c r="L221" s="183"/>
    </row>
  </sheetData>
  <sheetProtection deleteColumns="0" deleteRows="0" sort="0" autoFilter="0" pivotTables="0"/>
  <conditionalFormatting sqref="K1:L4 L5 K6:L19 L20 K21:L21 L22 K23:L33 L34 K35:L83 K85:L135 L136 K137:L137 L138 K139:L145 L146 K147:L1048576">
    <cfRule type="cellIs" dxfId="71" priority="1" operator="equal">
      <formula>"à collecter"</formula>
    </cfRule>
  </conditionalFormatting>
  <dataValidations count="1">
    <dataValidation type="list" allowBlank="1" showInputMessage="1" showErrorMessage="1" sqref="B1">
      <formula1>"toutes les données, IME,ITEP,IEM,IDA,EEAP,IDV,MAS,FAM/EAM,CRP,EANM,EHPAD,ESAT,SSIAD,SESSAD,SAMSAH,SPASAD,SAVS,CAMSP,CMPP,IES"</formula1>
    </dataValidation>
  </dataValidations>
  <pageMargins left="0.70866141732283472" right="0.70866141732283472" top="0.74803149606299213" bottom="0.74803149606299213" header="0.31496062992125984" footer="0.31496062992125984"/>
  <pageSetup paperSize="9" scale="39" fitToHeight="0" orientation="landscape" r:id="rId1"/>
  <rowBreaks count="13" manualBreakCount="13">
    <brk id="20" max="12" man="1"/>
    <brk id="52" max="12" man="1"/>
    <brk id="65" max="12" man="1"/>
    <brk id="82" max="12" man="1"/>
    <brk id="91" max="12" man="1"/>
    <brk id="96" max="12" man="1"/>
    <brk id="101" max="12" man="1"/>
    <brk id="108" max="12" man="1"/>
    <brk id="110" max="12" man="1"/>
    <brk id="120" max="12" man="1"/>
    <brk id="135" max="12" man="1"/>
    <brk id="193" max="12" man="1"/>
    <brk id="208" max="12" man="1"/>
  </rowBreaks>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8"/>
    <pageSetUpPr fitToPage="1"/>
  </sheetPr>
  <dimension ref="A1:M191"/>
  <sheetViews>
    <sheetView zoomScale="78" zoomScaleNormal="78" zoomScaleSheetLayoutView="50" workbookViewId="0">
      <selection activeCell="F8" sqref="F8"/>
    </sheetView>
  </sheetViews>
  <sheetFormatPr baseColWidth="10" defaultColWidth="11.42578125" defaultRowHeight="15.75" outlineLevelRow="1" outlineLevelCol="1"/>
  <cols>
    <col min="1" max="1" width="15.5703125" style="1" customWidth="1"/>
    <col min="2" max="2" width="23.5703125" style="4" customWidth="1"/>
    <col min="3" max="3" width="32.5703125" style="129" customWidth="1"/>
    <col min="4" max="4" width="53.5703125" style="4" customWidth="1"/>
    <col min="5" max="5" width="30.5703125" style="2" customWidth="1"/>
    <col min="6" max="6" width="50.5703125" style="1" customWidth="1"/>
    <col min="7" max="8" width="25.5703125" style="1" customWidth="1"/>
    <col min="9" max="9" width="21.5703125" style="1" hidden="1" customWidth="1" outlineLevel="1"/>
    <col min="10" max="10" width="30.5703125" style="1" customWidth="1" collapsed="1"/>
    <col min="11" max="11" width="3.5703125" style="81" customWidth="1"/>
    <col min="12" max="12" width="16.85546875" style="1" customWidth="1"/>
    <col min="13" max="16384" width="11.42578125" style="1"/>
  </cols>
  <sheetData>
    <row r="1" spans="1:13" ht="59.85" customHeight="1" thickBot="1">
      <c r="A1" s="155" t="s">
        <v>881</v>
      </c>
      <c r="B1" s="498" t="s">
        <v>1201</v>
      </c>
      <c r="C1" s="244" t="s">
        <v>178</v>
      </c>
      <c r="D1" s="245"/>
      <c r="E1" s="246"/>
      <c r="F1" s="247"/>
      <c r="G1" s="247"/>
      <c r="H1" s="247"/>
      <c r="I1" s="247"/>
      <c r="J1" s="248"/>
      <c r="L1" s="89"/>
      <c r="M1" s="90"/>
    </row>
    <row r="2" spans="1:13" ht="17.100000000000001" customHeight="1">
      <c r="B2" s="158"/>
      <c r="C2" s="158"/>
      <c r="D2" s="158"/>
      <c r="E2" s="161"/>
      <c r="F2" s="39"/>
      <c r="G2" s="39"/>
      <c r="H2" s="39"/>
      <c r="I2" s="39"/>
      <c r="J2" s="160"/>
      <c r="L2" s="89"/>
      <c r="M2" s="90"/>
    </row>
    <row r="3" spans="1:13" ht="78" customHeight="1" thickBot="1">
      <c r="A3" s="36" t="s">
        <v>778</v>
      </c>
      <c r="B3" s="37" t="s">
        <v>675</v>
      </c>
      <c r="C3" s="123" t="s">
        <v>906</v>
      </c>
      <c r="D3" s="37" t="s">
        <v>907</v>
      </c>
      <c r="E3" s="82" t="s">
        <v>908</v>
      </c>
      <c r="F3" s="37" t="s">
        <v>740</v>
      </c>
      <c r="G3" s="37" t="s">
        <v>905</v>
      </c>
      <c r="H3" s="37" t="s">
        <v>863</v>
      </c>
      <c r="I3" s="37" t="s">
        <v>891</v>
      </c>
      <c r="J3" s="37" t="s">
        <v>883</v>
      </c>
    </row>
    <row r="4" spans="1:13" ht="12.6" customHeight="1" thickBot="1">
      <c r="A4" s="93"/>
      <c r="B4" s="94"/>
      <c r="C4" s="117" t="s">
        <v>788</v>
      </c>
      <c r="D4" s="95"/>
      <c r="E4" s="96"/>
      <c r="F4" s="137"/>
      <c r="G4" s="96"/>
      <c r="H4" s="96"/>
      <c r="I4" s="147"/>
      <c r="J4" s="20"/>
    </row>
    <row r="5" spans="1:13" ht="50.1" customHeight="1" thickBot="1">
      <c r="A5" s="391" t="s">
        <v>179</v>
      </c>
      <c r="B5" s="392"/>
      <c r="C5" s="392"/>
      <c r="D5" s="393"/>
      <c r="E5" s="393"/>
      <c r="F5" s="393"/>
      <c r="G5" s="393"/>
      <c r="H5" s="393"/>
      <c r="I5" s="394"/>
      <c r="J5" s="393"/>
      <c r="K5" s="395"/>
    </row>
    <row r="6" spans="1:13" ht="55.5" customHeight="1" outlineLevel="1">
      <c r="A6" s="401" t="s">
        <v>179</v>
      </c>
      <c r="B6" s="402"/>
      <c r="C6" s="268"/>
      <c r="D6" s="258" t="s">
        <v>180</v>
      </c>
      <c r="E6" s="259"/>
      <c r="F6" s="260"/>
      <c r="G6" s="259"/>
      <c r="H6" s="259"/>
      <c r="I6" s="261"/>
      <c r="J6" s="403"/>
      <c r="K6" s="269"/>
    </row>
    <row r="7" spans="1:13" ht="38.1" customHeight="1" outlineLevel="1">
      <c r="A7" s="7" t="s">
        <v>179</v>
      </c>
      <c r="B7" s="12" t="s">
        <v>531</v>
      </c>
      <c r="C7" s="124" t="s">
        <v>789</v>
      </c>
      <c r="D7" s="13"/>
      <c r="E7" s="5"/>
      <c r="F7" s="13"/>
      <c r="G7" s="5" t="s">
        <v>182</v>
      </c>
      <c r="H7" s="5" t="s">
        <v>184</v>
      </c>
      <c r="I7" s="63" t="s">
        <v>916</v>
      </c>
      <c r="J7" s="404" t="str">
        <f>IF(OR("IME"=$B$1,"ITEP"=$B$1,"IEM"=$B$1,,"IDA"=$B$1,"EEAP"=$B$1,"IDV"=$B$1,"MAS"=$B$1,"FAM/EAM"=$B$1,"CRP"=$B$1,"EANM"=$B$1,"EHPAD"=$B$1,"ESAT"=$B$1,"SSIAD"=$B$1,"SESSAD"=$B$1,"SAMSAH"=$B$1,"SPASAD"=$B$1,"SAVS"=$B$1,"CAMSP"=$B$1,"CMPP"=$B$1,"toutes les données"=$B$1,"IES"=$B$1),"à collecter","non concerné ")</f>
        <v>à collecter</v>
      </c>
      <c r="K7" s="269"/>
    </row>
    <row r="8" spans="1:13" ht="38.1" customHeight="1" outlineLevel="1">
      <c r="A8" s="7" t="s">
        <v>179</v>
      </c>
      <c r="B8" s="15" t="s">
        <v>532</v>
      </c>
      <c r="C8" s="128" t="s">
        <v>789</v>
      </c>
      <c r="D8" s="16" t="s">
        <v>724</v>
      </c>
      <c r="E8" s="34" t="s">
        <v>723</v>
      </c>
      <c r="F8" s="16"/>
      <c r="G8" s="17"/>
      <c r="H8" s="17"/>
      <c r="I8" s="60" t="s">
        <v>916</v>
      </c>
      <c r="J8" s="405" t="str">
        <f>IF(OR("IME"=$B$1,"ITEP"=$B$1,"IEM"=$B$1,"IDA"=$B$1,"EEAP"=$B$1,"IDV"=$B$1,"MAS"=$B$1,"FAM/EAM"=$B$1,"CRP"=$B$1,"EANM"=$B$1,"EHPAD"=$B$1,"ESAT"=$B$1,"SSIAD"=$B$1,"SESSAD"=$B$1,"SAMSAH"=$B$1,"SPASAD"=$B$1,"SAVS"=$B$1,"CAMSP"=$B$1,"CMPP"=$B$1,"toutes les données"=$B$1,"IES"=$B$1),"à collecter","non concerné ")</f>
        <v>à collecter</v>
      </c>
      <c r="K8" s="269"/>
    </row>
    <row r="9" spans="1:13" ht="38.1" customHeight="1" outlineLevel="1">
      <c r="A9" s="7" t="s">
        <v>179</v>
      </c>
      <c r="B9" s="15" t="s">
        <v>533</v>
      </c>
      <c r="C9" s="128" t="s">
        <v>789</v>
      </c>
      <c r="D9" s="16" t="s">
        <v>183</v>
      </c>
      <c r="E9" s="34" t="s">
        <v>723</v>
      </c>
      <c r="F9" s="16"/>
      <c r="G9" s="17"/>
      <c r="H9" s="17"/>
      <c r="I9" s="60" t="s">
        <v>916</v>
      </c>
      <c r="J9" s="405" t="str">
        <f>IF(OR("IME"=$B$1,"ITEP"=$B$1,"IEM"=$B$1,"IDA"=$B$1,"EEAP"=$B$1,"IDV"=$B$1,"MAS"=$B$1,"FAM/EAM"=$B$1,"CRP"=$B$1,"EANM"=$B$1,"EHPAD"=$B$1,"ESAT"=$B$1,"SSIAD"=$B$1,"SESSAD"=$B$1,"SAMSAH"=$B$1,"SPASAD"=$B$1,"SAVS"=$B$1,"CAMSP"=$B$1,"CMPP"=$B$1,"toutes les données"=$B$1,"IES"=$B$1),"à collecter","non concerné ")</f>
        <v>à collecter</v>
      </c>
      <c r="K9" s="269"/>
    </row>
    <row r="10" spans="1:13" ht="60.6" customHeight="1" outlineLevel="1">
      <c r="A10" s="352" t="s">
        <v>179</v>
      </c>
      <c r="B10" s="353" t="s">
        <v>534</v>
      </c>
      <c r="C10" s="354"/>
      <c r="D10" s="251" t="s">
        <v>185</v>
      </c>
      <c r="E10" s="252"/>
      <c r="F10" s="253"/>
      <c r="G10" s="252"/>
      <c r="H10" s="252"/>
      <c r="I10" s="254"/>
      <c r="J10" s="406"/>
      <c r="K10" s="269"/>
    </row>
    <row r="11" spans="1:13" ht="38.1" customHeight="1" outlineLevel="1">
      <c r="A11" s="7" t="s">
        <v>179</v>
      </c>
      <c r="B11" s="118" t="s">
        <v>535</v>
      </c>
      <c r="C11" s="124" t="s">
        <v>790</v>
      </c>
      <c r="D11" s="13"/>
      <c r="E11" s="5"/>
      <c r="F11" s="13"/>
      <c r="G11" s="5"/>
      <c r="H11" s="5"/>
      <c r="I11" s="63" t="s">
        <v>916</v>
      </c>
      <c r="J11" s="404" t="str">
        <f t="shared" ref="J11:J34" si="0">IF(OR("IME"=$B$1,"ITEP"=$B$1,"IEM"=$B$1,"IDA"=$B$1,"EEAP"=$B$1,"IDV"=$B$1,"MAS"=$B$1,"FAM/EAM"=$B$1,"CRP"=$B$1,"EANM"=$B$1,"EHPAD"=$B$1,"ESAT"=$B$1,"SSIAD"=$B$1,"SESSAD"=$B$1,"SAMSAH"=$B$1,"SPASAD"=$B$1,"SAVS"=$B$1,"CAMSP"=$B$1,"CMPP"=$B$1,"toutes les données"=$B$1,"IES"=$B$1),"à collecter","non concerné ")</f>
        <v>à collecter</v>
      </c>
      <c r="K11" s="269"/>
    </row>
    <row r="12" spans="1:13" ht="38.1" customHeight="1" outlineLevel="1">
      <c r="A12" s="6" t="s">
        <v>179</v>
      </c>
      <c r="B12" s="15" t="s">
        <v>536</v>
      </c>
      <c r="C12" s="128" t="s">
        <v>790</v>
      </c>
      <c r="D12" s="16" t="s">
        <v>678</v>
      </c>
      <c r="E12" s="34" t="s">
        <v>723</v>
      </c>
      <c r="F12" s="16"/>
      <c r="G12" s="17"/>
      <c r="H12" s="17" t="s">
        <v>186</v>
      </c>
      <c r="I12" s="60" t="s">
        <v>916</v>
      </c>
      <c r="J12" s="405" t="str">
        <f t="shared" si="0"/>
        <v>à collecter</v>
      </c>
      <c r="K12" s="269"/>
    </row>
    <row r="13" spans="1:13" ht="38.1" customHeight="1" outlineLevel="1">
      <c r="A13" s="7" t="s">
        <v>179</v>
      </c>
      <c r="B13" s="15" t="s">
        <v>537</v>
      </c>
      <c r="C13" s="128" t="s">
        <v>791</v>
      </c>
      <c r="D13" s="16" t="s">
        <v>679</v>
      </c>
      <c r="E13" s="34" t="s">
        <v>723</v>
      </c>
      <c r="F13" s="16"/>
      <c r="G13" s="17"/>
      <c r="H13" s="17" t="s">
        <v>186</v>
      </c>
      <c r="I13" s="60" t="s">
        <v>916</v>
      </c>
      <c r="J13" s="405" t="str">
        <f t="shared" si="0"/>
        <v>à collecter</v>
      </c>
      <c r="K13" s="269"/>
    </row>
    <row r="14" spans="1:13" ht="38.1" customHeight="1" outlineLevel="1">
      <c r="A14" s="7" t="s">
        <v>179</v>
      </c>
      <c r="B14" s="15" t="s">
        <v>538</v>
      </c>
      <c r="C14" s="128" t="s">
        <v>792</v>
      </c>
      <c r="D14" s="16" t="s">
        <v>680</v>
      </c>
      <c r="E14" s="34" t="s">
        <v>723</v>
      </c>
      <c r="F14" s="16"/>
      <c r="G14" s="17"/>
      <c r="H14" s="17" t="s">
        <v>186</v>
      </c>
      <c r="I14" s="60" t="s">
        <v>916</v>
      </c>
      <c r="J14" s="405" t="str">
        <f t="shared" si="0"/>
        <v>à collecter</v>
      </c>
      <c r="K14" s="269"/>
    </row>
    <row r="15" spans="1:13" ht="38.1" customHeight="1" outlineLevel="1">
      <c r="A15" s="7" t="s">
        <v>179</v>
      </c>
      <c r="B15" s="15" t="s">
        <v>539</v>
      </c>
      <c r="C15" s="128" t="s">
        <v>793</v>
      </c>
      <c r="D15" s="16" t="s">
        <v>681</v>
      </c>
      <c r="E15" s="34" t="s">
        <v>723</v>
      </c>
      <c r="F15" s="16"/>
      <c r="G15" s="17"/>
      <c r="H15" s="17" t="s">
        <v>186</v>
      </c>
      <c r="I15" s="60" t="s">
        <v>916</v>
      </c>
      <c r="J15" s="405" t="str">
        <f t="shared" si="0"/>
        <v>à collecter</v>
      </c>
      <c r="K15" s="269"/>
    </row>
    <row r="16" spans="1:13" ht="38.1" customHeight="1" outlineLevel="1">
      <c r="A16" s="6" t="s">
        <v>179</v>
      </c>
      <c r="B16" s="15" t="s">
        <v>540</v>
      </c>
      <c r="C16" s="128" t="s">
        <v>794</v>
      </c>
      <c r="D16" s="16" t="s">
        <v>682</v>
      </c>
      <c r="E16" s="34" t="s">
        <v>723</v>
      </c>
      <c r="F16" s="16"/>
      <c r="G16" s="17"/>
      <c r="H16" s="17" t="s">
        <v>186</v>
      </c>
      <c r="I16" s="60" t="s">
        <v>916</v>
      </c>
      <c r="J16" s="405" t="str">
        <f t="shared" si="0"/>
        <v>à collecter</v>
      </c>
      <c r="K16" s="269"/>
    </row>
    <row r="17" spans="1:11" ht="38.1" customHeight="1" outlineLevel="1">
      <c r="A17" s="7" t="s">
        <v>179</v>
      </c>
      <c r="B17" s="15" t="s">
        <v>541</v>
      </c>
      <c r="C17" s="128" t="s">
        <v>795</v>
      </c>
      <c r="D17" s="16" t="s">
        <v>683</v>
      </c>
      <c r="E17" s="34" t="s">
        <v>723</v>
      </c>
      <c r="F17" s="16"/>
      <c r="G17" s="17"/>
      <c r="H17" s="17" t="s">
        <v>186</v>
      </c>
      <c r="I17" s="60" t="s">
        <v>916</v>
      </c>
      <c r="J17" s="405" t="str">
        <f t="shared" si="0"/>
        <v>à collecter</v>
      </c>
      <c r="K17" s="269"/>
    </row>
    <row r="18" spans="1:11" ht="38.1" customHeight="1" outlineLevel="1">
      <c r="A18" s="7" t="s">
        <v>179</v>
      </c>
      <c r="B18" s="15" t="s">
        <v>542</v>
      </c>
      <c r="C18" s="128" t="s">
        <v>796</v>
      </c>
      <c r="D18" s="16" t="s">
        <v>684</v>
      </c>
      <c r="E18" s="34" t="s">
        <v>723</v>
      </c>
      <c r="F18" s="16"/>
      <c r="G18" s="17"/>
      <c r="H18" s="17" t="s">
        <v>186</v>
      </c>
      <c r="I18" s="60" t="s">
        <v>916</v>
      </c>
      <c r="J18" s="405" t="str">
        <f t="shared" si="0"/>
        <v>à collecter</v>
      </c>
      <c r="K18" s="269"/>
    </row>
    <row r="19" spans="1:11" ht="38.1" customHeight="1" outlineLevel="1">
      <c r="A19" s="6" t="s">
        <v>179</v>
      </c>
      <c r="B19" s="15" t="s">
        <v>543</v>
      </c>
      <c r="C19" s="128" t="s">
        <v>797</v>
      </c>
      <c r="D19" s="16" t="s">
        <v>685</v>
      </c>
      <c r="E19" s="34" t="s">
        <v>723</v>
      </c>
      <c r="F19" s="16"/>
      <c r="G19" s="17"/>
      <c r="H19" s="17" t="s">
        <v>186</v>
      </c>
      <c r="I19" s="60" t="s">
        <v>916</v>
      </c>
      <c r="J19" s="405" t="str">
        <f t="shared" si="0"/>
        <v>à collecter</v>
      </c>
      <c r="K19" s="269"/>
    </row>
    <row r="20" spans="1:11" ht="38.1" customHeight="1" outlineLevel="1">
      <c r="A20" s="7" t="s">
        <v>179</v>
      </c>
      <c r="B20" s="15" t="s">
        <v>544</v>
      </c>
      <c r="C20" s="128" t="s">
        <v>798</v>
      </c>
      <c r="D20" s="16" t="s">
        <v>686</v>
      </c>
      <c r="E20" s="34" t="s">
        <v>723</v>
      </c>
      <c r="F20" s="16"/>
      <c r="G20" s="17"/>
      <c r="H20" s="17" t="s">
        <v>186</v>
      </c>
      <c r="I20" s="60" t="s">
        <v>916</v>
      </c>
      <c r="J20" s="405" t="str">
        <f t="shared" si="0"/>
        <v>à collecter</v>
      </c>
      <c r="K20" s="269"/>
    </row>
    <row r="21" spans="1:11" ht="38.1" customHeight="1" outlineLevel="1">
      <c r="A21" s="7" t="s">
        <v>179</v>
      </c>
      <c r="B21" s="15" t="s">
        <v>545</v>
      </c>
      <c r="C21" s="128" t="s">
        <v>799</v>
      </c>
      <c r="D21" s="16" t="s">
        <v>687</v>
      </c>
      <c r="E21" s="34" t="s">
        <v>723</v>
      </c>
      <c r="F21" s="16"/>
      <c r="G21" s="17"/>
      <c r="H21" s="17" t="s">
        <v>186</v>
      </c>
      <c r="I21" s="60" t="s">
        <v>916</v>
      </c>
      <c r="J21" s="405" t="str">
        <f t="shared" si="0"/>
        <v>à collecter</v>
      </c>
      <c r="K21" s="269"/>
    </row>
    <row r="22" spans="1:11" ht="38.1" customHeight="1" outlineLevel="1">
      <c r="A22" s="7" t="s">
        <v>179</v>
      </c>
      <c r="B22" s="15" t="s">
        <v>546</v>
      </c>
      <c r="C22" s="128" t="s">
        <v>800</v>
      </c>
      <c r="D22" s="16" t="s">
        <v>688</v>
      </c>
      <c r="E22" s="34" t="s">
        <v>723</v>
      </c>
      <c r="F22" s="16"/>
      <c r="G22" s="17"/>
      <c r="H22" s="17" t="s">
        <v>186</v>
      </c>
      <c r="I22" s="60" t="s">
        <v>916</v>
      </c>
      <c r="J22" s="405" t="str">
        <f t="shared" si="0"/>
        <v>à collecter</v>
      </c>
      <c r="K22" s="269"/>
    </row>
    <row r="23" spans="1:11" ht="38.1" customHeight="1" outlineLevel="1">
      <c r="A23" s="6" t="s">
        <v>179</v>
      </c>
      <c r="B23" s="15" t="s">
        <v>547</v>
      </c>
      <c r="C23" s="128" t="s">
        <v>801</v>
      </c>
      <c r="D23" s="16" t="s">
        <v>689</v>
      </c>
      <c r="E23" s="34" t="s">
        <v>723</v>
      </c>
      <c r="F23" s="16"/>
      <c r="G23" s="17"/>
      <c r="H23" s="17" t="s">
        <v>186</v>
      </c>
      <c r="I23" s="60" t="s">
        <v>916</v>
      </c>
      <c r="J23" s="405" t="str">
        <f t="shared" si="0"/>
        <v>à collecter</v>
      </c>
      <c r="K23" s="269"/>
    </row>
    <row r="24" spans="1:11" ht="38.1" customHeight="1" outlineLevel="1">
      <c r="A24" s="7" t="s">
        <v>179</v>
      </c>
      <c r="B24" s="15" t="s">
        <v>548</v>
      </c>
      <c r="C24" s="128" t="s">
        <v>802</v>
      </c>
      <c r="D24" s="16" t="s">
        <v>690</v>
      </c>
      <c r="E24" s="34" t="s">
        <v>723</v>
      </c>
      <c r="F24" s="16"/>
      <c r="G24" s="17"/>
      <c r="H24" s="17" t="s">
        <v>186</v>
      </c>
      <c r="I24" s="60" t="s">
        <v>916</v>
      </c>
      <c r="J24" s="405" t="str">
        <f t="shared" si="0"/>
        <v>à collecter</v>
      </c>
      <c r="K24" s="269"/>
    </row>
    <row r="25" spans="1:11" ht="38.1" customHeight="1" outlineLevel="1">
      <c r="A25" s="7" t="s">
        <v>179</v>
      </c>
      <c r="B25" s="15" t="s">
        <v>549</v>
      </c>
      <c r="C25" s="128" t="s">
        <v>803</v>
      </c>
      <c r="D25" s="16" t="s">
        <v>691</v>
      </c>
      <c r="E25" s="34" t="s">
        <v>723</v>
      </c>
      <c r="F25" s="16"/>
      <c r="G25" s="17"/>
      <c r="H25" s="17" t="s">
        <v>186</v>
      </c>
      <c r="I25" s="60" t="s">
        <v>916</v>
      </c>
      <c r="J25" s="405" t="str">
        <f t="shared" si="0"/>
        <v>à collecter</v>
      </c>
      <c r="K25" s="269"/>
    </row>
    <row r="26" spans="1:11" ht="38.1" customHeight="1" outlineLevel="1">
      <c r="A26" s="6" t="s">
        <v>179</v>
      </c>
      <c r="B26" s="15" t="s">
        <v>550</v>
      </c>
      <c r="C26" s="128" t="s">
        <v>804</v>
      </c>
      <c r="D26" s="16" t="s">
        <v>692</v>
      </c>
      <c r="E26" s="34" t="s">
        <v>723</v>
      </c>
      <c r="F26" s="16"/>
      <c r="G26" s="17"/>
      <c r="H26" s="17" t="s">
        <v>186</v>
      </c>
      <c r="I26" s="60" t="s">
        <v>916</v>
      </c>
      <c r="J26" s="405" t="str">
        <f t="shared" si="0"/>
        <v>à collecter</v>
      </c>
      <c r="K26" s="269"/>
    </row>
    <row r="27" spans="1:11" ht="38.1" customHeight="1" outlineLevel="1">
      <c r="A27" s="7" t="s">
        <v>179</v>
      </c>
      <c r="B27" s="15" t="s">
        <v>551</v>
      </c>
      <c r="C27" s="128" t="s">
        <v>805</v>
      </c>
      <c r="D27" s="16" t="s">
        <v>693</v>
      </c>
      <c r="E27" s="34" t="s">
        <v>723</v>
      </c>
      <c r="F27" s="16"/>
      <c r="G27" s="17"/>
      <c r="H27" s="17" t="s">
        <v>186</v>
      </c>
      <c r="I27" s="60" t="s">
        <v>916</v>
      </c>
      <c r="J27" s="405" t="str">
        <f t="shared" si="0"/>
        <v>à collecter</v>
      </c>
      <c r="K27" s="269"/>
    </row>
    <row r="28" spans="1:11" ht="38.1" customHeight="1" outlineLevel="1">
      <c r="A28" s="7" t="s">
        <v>179</v>
      </c>
      <c r="B28" s="15" t="s">
        <v>552</v>
      </c>
      <c r="C28" s="128" t="s">
        <v>806</v>
      </c>
      <c r="D28" s="16" t="s">
        <v>694</v>
      </c>
      <c r="E28" s="34" t="s">
        <v>723</v>
      </c>
      <c r="F28" s="16"/>
      <c r="G28" s="17"/>
      <c r="H28" s="17" t="s">
        <v>186</v>
      </c>
      <c r="I28" s="60" t="s">
        <v>916</v>
      </c>
      <c r="J28" s="405" t="str">
        <f t="shared" si="0"/>
        <v>à collecter</v>
      </c>
      <c r="K28" s="269"/>
    </row>
    <row r="29" spans="1:11" ht="38.1" customHeight="1" outlineLevel="1">
      <c r="A29" s="7" t="s">
        <v>179</v>
      </c>
      <c r="B29" s="15" t="s">
        <v>553</v>
      </c>
      <c r="C29" s="128" t="s">
        <v>807</v>
      </c>
      <c r="D29" s="16" t="s">
        <v>695</v>
      </c>
      <c r="E29" s="34" t="s">
        <v>723</v>
      </c>
      <c r="F29" s="16"/>
      <c r="G29" s="17"/>
      <c r="H29" s="17" t="s">
        <v>186</v>
      </c>
      <c r="I29" s="60" t="s">
        <v>916</v>
      </c>
      <c r="J29" s="405" t="str">
        <f t="shared" si="0"/>
        <v>à collecter</v>
      </c>
      <c r="K29" s="269"/>
    </row>
    <row r="30" spans="1:11" ht="38.1" customHeight="1" outlineLevel="1">
      <c r="A30" s="6" t="s">
        <v>179</v>
      </c>
      <c r="B30" s="15" t="s">
        <v>554</v>
      </c>
      <c r="C30" s="128" t="s">
        <v>808</v>
      </c>
      <c r="D30" s="16" t="s">
        <v>696</v>
      </c>
      <c r="E30" s="34" t="s">
        <v>723</v>
      </c>
      <c r="F30" s="16"/>
      <c r="G30" s="17"/>
      <c r="H30" s="17" t="s">
        <v>186</v>
      </c>
      <c r="I30" s="60" t="s">
        <v>916</v>
      </c>
      <c r="J30" s="405" t="str">
        <f t="shared" si="0"/>
        <v>à collecter</v>
      </c>
      <c r="K30" s="269"/>
    </row>
    <row r="31" spans="1:11" ht="38.1" customHeight="1" outlineLevel="1">
      <c r="A31" s="7" t="s">
        <v>179</v>
      </c>
      <c r="B31" s="15" t="s">
        <v>555</v>
      </c>
      <c r="C31" s="128" t="s">
        <v>809</v>
      </c>
      <c r="D31" s="16" t="s">
        <v>697</v>
      </c>
      <c r="E31" s="34" t="s">
        <v>723</v>
      </c>
      <c r="F31" s="16"/>
      <c r="G31" s="17"/>
      <c r="H31" s="17" t="s">
        <v>186</v>
      </c>
      <c r="I31" s="60" t="s">
        <v>916</v>
      </c>
      <c r="J31" s="405" t="str">
        <f t="shared" si="0"/>
        <v>à collecter</v>
      </c>
      <c r="K31" s="269"/>
    </row>
    <row r="32" spans="1:11" ht="38.1" customHeight="1" outlineLevel="1">
      <c r="A32" s="7" t="s">
        <v>179</v>
      </c>
      <c r="B32" s="15" t="s">
        <v>556</v>
      </c>
      <c r="C32" s="128" t="s">
        <v>810</v>
      </c>
      <c r="D32" s="16" t="s">
        <v>698</v>
      </c>
      <c r="E32" s="34" t="s">
        <v>723</v>
      </c>
      <c r="F32" s="16"/>
      <c r="G32" s="17"/>
      <c r="H32" s="17" t="s">
        <v>186</v>
      </c>
      <c r="I32" s="60" t="s">
        <v>916</v>
      </c>
      <c r="J32" s="405" t="str">
        <f t="shared" si="0"/>
        <v>à collecter</v>
      </c>
      <c r="K32" s="269"/>
    </row>
    <row r="33" spans="1:11" ht="38.1" customHeight="1" outlineLevel="1">
      <c r="A33" s="6" t="s">
        <v>179</v>
      </c>
      <c r="B33" s="15" t="s">
        <v>557</v>
      </c>
      <c r="C33" s="128" t="s">
        <v>811</v>
      </c>
      <c r="D33" s="16" t="s">
        <v>699</v>
      </c>
      <c r="E33" s="34" t="s">
        <v>723</v>
      </c>
      <c r="F33" s="16"/>
      <c r="G33" s="17"/>
      <c r="H33" s="17" t="s">
        <v>186</v>
      </c>
      <c r="I33" s="60" t="s">
        <v>916</v>
      </c>
      <c r="J33" s="405" t="str">
        <f t="shared" si="0"/>
        <v>à collecter</v>
      </c>
      <c r="K33" s="269"/>
    </row>
    <row r="34" spans="1:11" ht="38.1" customHeight="1" outlineLevel="1">
      <c r="A34" s="7" t="s">
        <v>179</v>
      </c>
      <c r="B34" s="131" t="s">
        <v>558</v>
      </c>
      <c r="C34" s="128" t="s">
        <v>811</v>
      </c>
      <c r="D34" s="16" t="s">
        <v>672</v>
      </c>
      <c r="E34" s="34" t="s">
        <v>723</v>
      </c>
      <c r="F34" s="16" t="s">
        <v>866</v>
      </c>
      <c r="G34" s="17" t="s">
        <v>523</v>
      </c>
      <c r="H34" s="17" t="s">
        <v>186</v>
      </c>
      <c r="I34" s="60" t="s">
        <v>916</v>
      </c>
      <c r="J34" s="405" t="str">
        <f t="shared" si="0"/>
        <v>à collecter</v>
      </c>
      <c r="K34" s="269"/>
    </row>
    <row r="35" spans="1:11" ht="38.1" customHeight="1" outlineLevel="1">
      <c r="A35" s="7" t="s">
        <v>179</v>
      </c>
      <c r="B35" s="12" t="s">
        <v>559</v>
      </c>
      <c r="C35" s="124" t="s">
        <v>812</v>
      </c>
      <c r="D35" s="92" t="s">
        <v>674</v>
      </c>
      <c r="E35" s="18"/>
      <c r="F35" s="14"/>
      <c r="G35" s="18"/>
      <c r="H35" s="18"/>
      <c r="I35" s="18" t="s">
        <v>916</v>
      </c>
      <c r="J35" s="407" t="str">
        <f>IF(OR("IME"=$B$1,"ITEP"=$B$1,"IEM"=$B$1,"IDA"=$B$1,"EEAP"=$B$1,"IDV"=$B$1,"MAS"=$B$1,"FAM/EAM"=$B$1,"CRP"=$B$1,"EANM"=$B$1,"EHPAD"=$B$1,"ESAT"=$B$1,"SSIAD"=$B$1,"SAMSAH"=$B$1,"SPASAD"=$B$1,"SAVS"=$B$1,"CAMSP"=$B$1,"CMPP"=$B$1,"toutes les données"=$B$1,"IES"=$B$1),"à collecter","non concerné ")</f>
        <v>à collecter</v>
      </c>
      <c r="K35" s="269"/>
    </row>
    <row r="36" spans="1:11" ht="38.1" customHeight="1" outlineLevel="1">
      <c r="A36" s="7" t="s">
        <v>179</v>
      </c>
      <c r="B36" s="15" t="s">
        <v>560</v>
      </c>
      <c r="C36" s="128" t="s">
        <v>812</v>
      </c>
      <c r="D36" s="16" t="s">
        <v>187</v>
      </c>
      <c r="E36" s="34" t="s">
        <v>723</v>
      </c>
      <c r="F36" s="16"/>
      <c r="G36" s="17"/>
      <c r="H36" s="17" t="s">
        <v>186</v>
      </c>
      <c r="I36" s="17" t="s">
        <v>916</v>
      </c>
      <c r="J36" s="405" t="str">
        <f>IF(OR("IME"=$B$1,"ITEP"=$B$1,"IEM"=$B$1,"IDA"=$B$1,"EEAP"=$B$1,"IDV"=$B$1,"MAS"=$B$1,"FAM/EAM"=$B$1,"CRP"=$B$1,"EANM"=$B$1,"EHPAD"=$B$1,"ESAT"=$B$1,"SSIAD"=$B$1,"SAMSAH"=$B$1,"SPASAD"=$B$1,"SAVS"=$B$1,"CAMSP"=$B$1,"CMPP"=$B$1,"toutes les données"=$B$1,"IES"=$B$1),"à collecter","non concerné ")</f>
        <v>à collecter</v>
      </c>
      <c r="K36" s="269"/>
    </row>
    <row r="37" spans="1:11" ht="38.1" customHeight="1" outlineLevel="1">
      <c r="A37" s="7" t="s">
        <v>179</v>
      </c>
      <c r="B37" s="15" t="s">
        <v>561</v>
      </c>
      <c r="C37" s="128" t="s">
        <v>812</v>
      </c>
      <c r="D37" s="16" t="s">
        <v>188</v>
      </c>
      <c r="E37" s="34" t="s">
        <v>723</v>
      </c>
      <c r="F37" s="16"/>
      <c r="G37" s="17"/>
      <c r="H37" s="17" t="s">
        <v>186</v>
      </c>
      <c r="I37" s="17" t="s">
        <v>916</v>
      </c>
      <c r="J37" s="405" t="str">
        <f t="shared" ref="J37:J42" si="1">IF(OR("IME"=$B$1,"ITEP"=$B$1,"IEM"=$B$1,"IDA"=$B$1,"EEAP"=$B$1,"IDV"=$B$1,"MAS"=$B$1,"FAM/EAM"=$B$1,"CRP"=$B$1,"EANM"=$B$1,"EHPAD"=$B$1,"ESAT"=$B$1,"SSIAD"=$B$1,"SAMSAH"=$B$1,"SPASAD"=$B$1,"SAVS"=$B$1,"CAMSP"=$B$1,"CMPP"=$B$1,"toutes les données"=$B$1,"IES"=$B$1),"à collecter","non concerné ")</f>
        <v>à collecter</v>
      </c>
      <c r="K37" s="269"/>
    </row>
    <row r="38" spans="1:11" ht="38.1" customHeight="1" outlineLevel="1">
      <c r="A38" s="6" t="s">
        <v>179</v>
      </c>
      <c r="B38" s="15" t="s">
        <v>562</v>
      </c>
      <c r="C38" s="128" t="s">
        <v>812</v>
      </c>
      <c r="D38" s="16" t="s">
        <v>189</v>
      </c>
      <c r="E38" s="34" t="s">
        <v>723</v>
      </c>
      <c r="F38" s="16"/>
      <c r="G38" s="17"/>
      <c r="H38" s="17" t="s">
        <v>186</v>
      </c>
      <c r="I38" s="17" t="s">
        <v>916</v>
      </c>
      <c r="J38" s="405" t="str">
        <f t="shared" si="1"/>
        <v>à collecter</v>
      </c>
      <c r="K38" s="269"/>
    </row>
    <row r="39" spans="1:11" ht="38.1" customHeight="1" outlineLevel="1">
      <c r="A39" s="7" t="s">
        <v>179</v>
      </c>
      <c r="B39" s="15" t="s">
        <v>563</v>
      </c>
      <c r="C39" s="128" t="s">
        <v>812</v>
      </c>
      <c r="D39" s="16" t="s">
        <v>190</v>
      </c>
      <c r="E39" s="34" t="s">
        <v>723</v>
      </c>
      <c r="F39" s="16"/>
      <c r="G39" s="17"/>
      <c r="H39" s="17" t="s">
        <v>186</v>
      </c>
      <c r="I39" s="17" t="s">
        <v>916</v>
      </c>
      <c r="J39" s="405" t="str">
        <f t="shared" si="1"/>
        <v>à collecter</v>
      </c>
      <c r="K39" s="269"/>
    </row>
    <row r="40" spans="1:11" ht="38.1" customHeight="1" outlineLevel="1">
      <c r="A40" s="7" t="s">
        <v>179</v>
      </c>
      <c r="B40" s="15" t="s">
        <v>564</v>
      </c>
      <c r="C40" s="128" t="s">
        <v>812</v>
      </c>
      <c r="D40" s="16" t="s">
        <v>191</v>
      </c>
      <c r="E40" s="34" t="s">
        <v>723</v>
      </c>
      <c r="F40" s="16"/>
      <c r="G40" s="17"/>
      <c r="H40" s="17" t="s">
        <v>186</v>
      </c>
      <c r="I40" s="17" t="s">
        <v>916</v>
      </c>
      <c r="J40" s="405" t="str">
        <f t="shared" si="1"/>
        <v>à collecter</v>
      </c>
      <c r="K40" s="269"/>
    </row>
    <row r="41" spans="1:11" ht="38.1" customHeight="1" outlineLevel="1">
      <c r="A41" s="6" t="s">
        <v>179</v>
      </c>
      <c r="B41" s="15" t="s">
        <v>565</v>
      </c>
      <c r="C41" s="128" t="s">
        <v>812</v>
      </c>
      <c r="D41" s="16" t="s">
        <v>192</v>
      </c>
      <c r="E41" s="34" t="s">
        <v>723</v>
      </c>
      <c r="F41" s="16"/>
      <c r="G41" s="17"/>
      <c r="H41" s="17" t="s">
        <v>186</v>
      </c>
      <c r="I41" s="17" t="s">
        <v>916</v>
      </c>
      <c r="J41" s="405" t="str">
        <f t="shared" si="1"/>
        <v>à collecter</v>
      </c>
      <c r="K41" s="269"/>
    </row>
    <row r="42" spans="1:11" ht="38.1" customHeight="1" outlineLevel="1">
      <c r="A42" s="7" t="s">
        <v>179</v>
      </c>
      <c r="B42" s="15" t="s">
        <v>566</v>
      </c>
      <c r="C42" s="128" t="s">
        <v>812</v>
      </c>
      <c r="D42" s="16" t="s">
        <v>673</v>
      </c>
      <c r="E42" s="34"/>
      <c r="F42" s="16" t="s">
        <v>527</v>
      </c>
      <c r="G42" s="17"/>
      <c r="H42" s="17" t="s">
        <v>186</v>
      </c>
      <c r="I42" s="17" t="s">
        <v>916</v>
      </c>
      <c r="J42" s="405" t="str">
        <f t="shared" si="1"/>
        <v>à collecter</v>
      </c>
      <c r="K42" s="269"/>
    </row>
    <row r="43" spans="1:11" ht="38.1" customHeight="1" outlineLevel="1">
      <c r="A43" s="7" t="s">
        <v>179</v>
      </c>
      <c r="B43" s="12" t="s">
        <v>567</v>
      </c>
      <c r="C43" s="124" t="s">
        <v>813</v>
      </c>
      <c r="D43" s="13"/>
      <c r="E43" s="18"/>
      <c r="F43" s="14"/>
      <c r="G43" s="18"/>
      <c r="H43" s="18"/>
      <c r="I43" s="55" t="s">
        <v>1065</v>
      </c>
      <c r="J43" s="407" t="str">
        <f t="shared" ref="J43:J80" si="2">IF(OR("IME"=$B$1,"ITEP"=$B$1,"IEM"=$B$1,"IDA"=$B$1,"EEAP"=$B$1,"IDV"=$B$1,"MAS"=$B$1,"FAM/EAM"=$B$1,"CRP"=$B$1,"EANM"=$B$1,"ESAT"=$B$1,"SSIAD"=$B$1,"SESSAD"=$B$1,"SAMSAH"=$B$1,"SPASAD"=$B$1,"SAVS"=$B$1,"CAMSP"=$B$1,"CMPP"=$B$1,"toutes les données"=$B$1,"IES"=$B$1),"à collecter","non concerné ")</f>
        <v>à collecter</v>
      </c>
      <c r="K43" s="269"/>
    </row>
    <row r="44" spans="1:11" ht="38.1" customHeight="1" outlineLevel="1">
      <c r="A44" s="7" t="s">
        <v>179</v>
      </c>
      <c r="B44" s="12" t="s">
        <v>568</v>
      </c>
      <c r="C44" s="125" t="s">
        <v>813</v>
      </c>
      <c r="D44" s="92" t="s">
        <v>193</v>
      </c>
      <c r="E44" s="5"/>
      <c r="F44" s="13"/>
      <c r="G44" s="5"/>
      <c r="H44" s="5"/>
      <c r="I44" s="63" t="s">
        <v>1065</v>
      </c>
      <c r="J44" s="404" t="str">
        <f t="shared" si="2"/>
        <v>à collecter</v>
      </c>
      <c r="K44" s="269"/>
    </row>
    <row r="45" spans="1:11" ht="38.1" customHeight="1" outlineLevel="1">
      <c r="A45" s="6" t="s">
        <v>179</v>
      </c>
      <c r="B45" s="15" t="s">
        <v>569</v>
      </c>
      <c r="C45" s="128" t="s">
        <v>813</v>
      </c>
      <c r="D45" s="16" t="s">
        <v>202</v>
      </c>
      <c r="E45" s="34" t="s">
        <v>723</v>
      </c>
      <c r="F45" s="16"/>
      <c r="G45" s="17"/>
      <c r="H45" s="17" t="s">
        <v>186</v>
      </c>
      <c r="I45" s="60" t="s">
        <v>1065</v>
      </c>
      <c r="J45" s="405" t="str">
        <f t="shared" si="2"/>
        <v>à collecter</v>
      </c>
      <c r="K45" s="269"/>
    </row>
    <row r="46" spans="1:11" ht="38.1" customHeight="1" outlineLevel="1">
      <c r="A46" s="7" t="s">
        <v>179</v>
      </c>
      <c r="B46" s="15" t="s">
        <v>570</v>
      </c>
      <c r="C46" s="128" t="s">
        <v>813</v>
      </c>
      <c r="D46" s="16" t="s">
        <v>203</v>
      </c>
      <c r="E46" s="34" t="s">
        <v>723</v>
      </c>
      <c r="F46" s="16"/>
      <c r="G46" s="17"/>
      <c r="H46" s="17" t="s">
        <v>186</v>
      </c>
      <c r="I46" s="60" t="s">
        <v>1065</v>
      </c>
      <c r="J46" s="405" t="str">
        <f t="shared" si="2"/>
        <v>à collecter</v>
      </c>
      <c r="K46" s="269"/>
    </row>
    <row r="47" spans="1:11" ht="38.1" customHeight="1" outlineLevel="1">
      <c r="A47" s="7" t="s">
        <v>179</v>
      </c>
      <c r="B47" s="12" t="s">
        <v>571</v>
      </c>
      <c r="C47" s="125" t="s">
        <v>813</v>
      </c>
      <c r="D47" s="92" t="s">
        <v>194</v>
      </c>
      <c r="E47" s="5"/>
      <c r="F47" s="13"/>
      <c r="G47" s="5"/>
      <c r="H47" s="5"/>
      <c r="I47" s="63" t="s">
        <v>1065</v>
      </c>
      <c r="J47" s="404" t="str">
        <f t="shared" si="2"/>
        <v>à collecter</v>
      </c>
      <c r="K47" s="269"/>
    </row>
    <row r="48" spans="1:11" ht="38.1" customHeight="1" outlineLevel="1">
      <c r="A48" s="7" t="s">
        <v>179</v>
      </c>
      <c r="B48" s="15" t="s">
        <v>572</v>
      </c>
      <c r="C48" s="128" t="s">
        <v>813</v>
      </c>
      <c r="D48" s="16" t="s">
        <v>204</v>
      </c>
      <c r="E48" s="34" t="s">
        <v>723</v>
      </c>
      <c r="F48" s="16"/>
      <c r="G48" s="17"/>
      <c r="H48" s="17" t="s">
        <v>186</v>
      </c>
      <c r="I48" s="60" t="s">
        <v>1065</v>
      </c>
      <c r="J48" s="405" t="str">
        <f t="shared" si="2"/>
        <v>à collecter</v>
      </c>
      <c r="K48" s="269"/>
    </row>
    <row r="49" spans="1:11" ht="38.1" customHeight="1" outlineLevel="1">
      <c r="A49" s="6" t="s">
        <v>179</v>
      </c>
      <c r="B49" s="15" t="s">
        <v>573</v>
      </c>
      <c r="C49" s="128" t="s">
        <v>813</v>
      </c>
      <c r="D49" s="16" t="s">
        <v>205</v>
      </c>
      <c r="E49" s="34" t="s">
        <v>723</v>
      </c>
      <c r="F49" s="16"/>
      <c r="G49" s="17"/>
      <c r="H49" s="17" t="s">
        <v>186</v>
      </c>
      <c r="I49" s="60" t="s">
        <v>1065</v>
      </c>
      <c r="J49" s="405" t="str">
        <f t="shared" si="2"/>
        <v>à collecter</v>
      </c>
      <c r="K49" s="269"/>
    </row>
    <row r="50" spans="1:11" ht="38.1" customHeight="1" outlineLevel="1">
      <c r="A50" s="7" t="s">
        <v>179</v>
      </c>
      <c r="B50" s="12" t="s">
        <v>574</v>
      </c>
      <c r="C50" s="125" t="s">
        <v>813</v>
      </c>
      <c r="D50" s="92" t="s">
        <v>206</v>
      </c>
      <c r="E50" s="5"/>
      <c r="F50" s="13"/>
      <c r="G50" s="5"/>
      <c r="H50" s="5"/>
      <c r="I50" s="63" t="s">
        <v>1065</v>
      </c>
      <c r="J50" s="404" t="str">
        <f t="shared" si="2"/>
        <v>à collecter</v>
      </c>
      <c r="K50" s="269"/>
    </row>
    <row r="51" spans="1:11" ht="38.1" customHeight="1" outlineLevel="1">
      <c r="A51" s="7" t="s">
        <v>179</v>
      </c>
      <c r="B51" s="15" t="s">
        <v>575</v>
      </c>
      <c r="C51" s="128" t="s">
        <v>813</v>
      </c>
      <c r="D51" s="16" t="s">
        <v>207</v>
      </c>
      <c r="E51" s="34" t="s">
        <v>723</v>
      </c>
      <c r="F51" s="16"/>
      <c r="G51" s="17"/>
      <c r="H51" s="17" t="s">
        <v>186</v>
      </c>
      <c r="I51" s="60" t="s">
        <v>1065</v>
      </c>
      <c r="J51" s="405" t="str">
        <f t="shared" si="2"/>
        <v>à collecter</v>
      </c>
      <c r="K51" s="269"/>
    </row>
    <row r="52" spans="1:11" ht="38.1" customHeight="1" outlineLevel="1">
      <c r="A52" s="6" t="s">
        <v>179</v>
      </c>
      <c r="B52" s="15" t="s">
        <v>576</v>
      </c>
      <c r="C52" s="128" t="s">
        <v>813</v>
      </c>
      <c r="D52" s="16" t="s">
        <v>208</v>
      </c>
      <c r="E52" s="34" t="s">
        <v>723</v>
      </c>
      <c r="F52" s="16"/>
      <c r="G52" s="17"/>
      <c r="H52" s="17" t="s">
        <v>186</v>
      </c>
      <c r="I52" s="60" t="s">
        <v>1066</v>
      </c>
      <c r="J52" s="405" t="str">
        <f t="shared" si="2"/>
        <v>à collecter</v>
      </c>
      <c r="K52" s="269"/>
    </row>
    <row r="53" spans="1:11" ht="38.1" customHeight="1" outlineLevel="1">
      <c r="A53" s="7" t="s">
        <v>179</v>
      </c>
      <c r="B53" s="12" t="s">
        <v>577</v>
      </c>
      <c r="C53" s="125" t="s">
        <v>813</v>
      </c>
      <c r="D53" s="92" t="s">
        <v>195</v>
      </c>
      <c r="E53" s="5"/>
      <c r="F53" s="13"/>
      <c r="G53" s="5"/>
      <c r="H53" s="5"/>
      <c r="I53" s="63" t="s">
        <v>1065</v>
      </c>
      <c r="J53" s="404" t="str">
        <f t="shared" si="2"/>
        <v>à collecter</v>
      </c>
      <c r="K53" s="269"/>
    </row>
    <row r="54" spans="1:11" ht="38.1" customHeight="1" outlineLevel="1">
      <c r="A54" s="7" t="s">
        <v>179</v>
      </c>
      <c r="B54" s="15" t="s">
        <v>578</v>
      </c>
      <c r="C54" s="128" t="s">
        <v>813</v>
      </c>
      <c r="D54" s="16" t="s">
        <v>209</v>
      </c>
      <c r="E54" s="34" t="s">
        <v>723</v>
      </c>
      <c r="F54" s="16"/>
      <c r="G54" s="17"/>
      <c r="H54" s="17" t="s">
        <v>186</v>
      </c>
      <c r="I54" s="60" t="s">
        <v>1065</v>
      </c>
      <c r="J54" s="405" t="str">
        <f t="shared" si="2"/>
        <v>à collecter</v>
      </c>
      <c r="K54" s="269"/>
    </row>
    <row r="55" spans="1:11" ht="38.1" customHeight="1" outlineLevel="1">
      <c r="A55" s="7" t="s">
        <v>179</v>
      </c>
      <c r="B55" s="15" t="s">
        <v>579</v>
      </c>
      <c r="C55" s="128" t="s">
        <v>813</v>
      </c>
      <c r="D55" s="16" t="s">
        <v>210</v>
      </c>
      <c r="E55" s="34" t="s">
        <v>723</v>
      </c>
      <c r="F55" s="16"/>
      <c r="G55" s="17"/>
      <c r="H55" s="17" t="s">
        <v>186</v>
      </c>
      <c r="I55" s="60" t="s">
        <v>1065</v>
      </c>
      <c r="J55" s="405" t="str">
        <f t="shared" si="2"/>
        <v>à collecter</v>
      </c>
      <c r="K55" s="269"/>
    </row>
    <row r="56" spans="1:11" ht="38.1" customHeight="1" outlineLevel="1">
      <c r="A56" s="6" t="s">
        <v>179</v>
      </c>
      <c r="B56" s="12" t="s">
        <v>580</v>
      </c>
      <c r="C56" s="125" t="s">
        <v>813</v>
      </c>
      <c r="D56" s="92" t="s">
        <v>196</v>
      </c>
      <c r="E56" s="5"/>
      <c r="F56" s="13"/>
      <c r="G56" s="5"/>
      <c r="H56" s="5"/>
      <c r="I56" s="63" t="s">
        <v>1065</v>
      </c>
      <c r="J56" s="404" t="str">
        <f t="shared" si="2"/>
        <v>à collecter</v>
      </c>
      <c r="K56" s="269"/>
    </row>
    <row r="57" spans="1:11" ht="38.1" customHeight="1" outlineLevel="1">
      <c r="A57" s="7" t="s">
        <v>179</v>
      </c>
      <c r="B57" s="15" t="s">
        <v>581</v>
      </c>
      <c r="C57" s="128" t="s">
        <v>813</v>
      </c>
      <c r="D57" s="16" t="s">
        <v>211</v>
      </c>
      <c r="E57" s="34" t="s">
        <v>723</v>
      </c>
      <c r="F57" s="16"/>
      <c r="G57" s="17"/>
      <c r="H57" s="17" t="s">
        <v>186</v>
      </c>
      <c r="I57" s="60" t="s">
        <v>1065</v>
      </c>
      <c r="J57" s="405" t="str">
        <f t="shared" si="2"/>
        <v>à collecter</v>
      </c>
      <c r="K57" s="269"/>
    </row>
    <row r="58" spans="1:11" ht="38.1" customHeight="1" outlineLevel="1">
      <c r="A58" s="7" t="s">
        <v>179</v>
      </c>
      <c r="B58" s="15" t="s">
        <v>582</v>
      </c>
      <c r="C58" s="128" t="s">
        <v>813</v>
      </c>
      <c r="D58" s="16" t="s">
        <v>212</v>
      </c>
      <c r="E58" s="34" t="s">
        <v>723</v>
      </c>
      <c r="F58" s="16"/>
      <c r="G58" s="17"/>
      <c r="H58" s="17" t="s">
        <v>186</v>
      </c>
      <c r="I58" s="60" t="s">
        <v>1065</v>
      </c>
      <c r="J58" s="405" t="str">
        <f t="shared" si="2"/>
        <v>à collecter</v>
      </c>
      <c r="K58" s="269"/>
    </row>
    <row r="59" spans="1:11" ht="38.1" customHeight="1" outlineLevel="1">
      <c r="A59" s="6" t="s">
        <v>179</v>
      </c>
      <c r="B59" s="12" t="s">
        <v>583</v>
      </c>
      <c r="C59" s="125" t="s">
        <v>813</v>
      </c>
      <c r="D59" s="92" t="s">
        <v>213</v>
      </c>
      <c r="E59" s="5"/>
      <c r="F59" s="13"/>
      <c r="G59" s="5"/>
      <c r="H59" s="5"/>
      <c r="I59" s="63" t="s">
        <v>1066</v>
      </c>
      <c r="J59" s="404" t="str">
        <f t="shared" si="2"/>
        <v>à collecter</v>
      </c>
      <c r="K59" s="269"/>
    </row>
    <row r="60" spans="1:11" ht="38.1" customHeight="1" outlineLevel="1">
      <c r="A60" s="7" t="s">
        <v>179</v>
      </c>
      <c r="B60" s="15" t="s">
        <v>584</v>
      </c>
      <c r="C60" s="128" t="s">
        <v>813</v>
      </c>
      <c r="D60" s="16" t="s">
        <v>214</v>
      </c>
      <c r="E60" s="34" t="s">
        <v>723</v>
      </c>
      <c r="F60" s="16"/>
      <c r="G60" s="17"/>
      <c r="H60" s="17" t="s">
        <v>186</v>
      </c>
      <c r="I60" s="60" t="s">
        <v>1066</v>
      </c>
      <c r="J60" s="405" t="str">
        <f t="shared" si="2"/>
        <v>à collecter</v>
      </c>
      <c r="K60" s="269"/>
    </row>
    <row r="61" spans="1:11" ht="38.1" customHeight="1" outlineLevel="1">
      <c r="A61" s="7" t="s">
        <v>179</v>
      </c>
      <c r="B61" s="15" t="s">
        <v>585</v>
      </c>
      <c r="C61" s="128" t="s">
        <v>813</v>
      </c>
      <c r="D61" s="16" t="s">
        <v>215</v>
      </c>
      <c r="E61" s="34" t="s">
        <v>723</v>
      </c>
      <c r="F61" s="16"/>
      <c r="G61" s="17"/>
      <c r="H61" s="17" t="s">
        <v>186</v>
      </c>
      <c r="I61" s="60" t="s">
        <v>1065</v>
      </c>
      <c r="J61" s="405" t="str">
        <f t="shared" si="2"/>
        <v>à collecter</v>
      </c>
      <c r="K61" s="269"/>
    </row>
    <row r="62" spans="1:11" ht="38.1" customHeight="1" outlineLevel="1">
      <c r="A62" s="7" t="s">
        <v>179</v>
      </c>
      <c r="B62" s="12" t="s">
        <v>586</v>
      </c>
      <c r="C62" s="125" t="s">
        <v>813</v>
      </c>
      <c r="D62" s="92" t="s">
        <v>197</v>
      </c>
      <c r="E62" s="5"/>
      <c r="F62" s="13"/>
      <c r="G62" s="5"/>
      <c r="H62" s="5"/>
      <c r="I62" s="63" t="s">
        <v>1065</v>
      </c>
      <c r="J62" s="404" t="str">
        <f t="shared" si="2"/>
        <v>à collecter</v>
      </c>
      <c r="K62" s="269"/>
    </row>
    <row r="63" spans="1:11" ht="38.1" customHeight="1" outlineLevel="1">
      <c r="A63" s="6" t="s">
        <v>179</v>
      </c>
      <c r="B63" s="15" t="s">
        <v>587</v>
      </c>
      <c r="C63" s="128" t="s">
        <v>813</v>
      </c>
      <c r="D63" s="16" t="s">
        <v>216</v>
      </c>
      <c r="E63" s="34" t="s">
        <v>723</v>
      </c>
      <c r="F63" s="16"/>
      <c r="G63" s="17"/>
      <c r="H63" s="17" t="s">
        <v>186</v>
      </c>
      <c r="I63" s="60" t="s">
        <v>1066</v>
      </c>
      <c r="J63" s="405" t="str">
        <f t="shared" si="2"/>
        <v>à collecter</v>
      </c>
      <c r="K63" s="269"/>
    </row>
    <row r="64" spans="1:11" ht="38.1" customHeight="1" outlineLevel="1">
      <c r="A64" s="7" t="s">
        <v>179</v>
      </c>
      <c r="B64" s="15" t="s">
        <v>588</v>
      </c>
      <c r="C64" s="128" t="s">
        <v>813</v>
      </c>
      <c r="D64" s="16" t="s">
        <v>217</v>
      </c>
      <c r="E64" s="34" t="s">
        <v>723</v>
      </c>
      <c r="F64" s="16"/>
      <c r="G64" s="17"/>
      <c r="H64" s="17" t="s">
        <v>186</v>
      </c>
      <c r="I64" s="60" t="s">
        <v>1065</v>
      </c>
      <c r="J64" s="405" t="str">
        <f t="shared" si="2"/>
        <v>à collecter</v>
      </c>
      <c r="K64" s="269"/>
    </row>
    <row r="65" spans="1:11" ht="38.1" customHeight="1" outlineLevel="1">
      <c r="A65" s="7" t="s">
        <v>179</v>
      </c>
      <c r="B65" s="12" t="s">
        <v>589</v>
      </c>
      <c r="C65" s="125" t="s">
        <v>813</v>
      </c>
      <c r="D65" s="92" t="s">
        <v>700</v>
      </c>
      <c r="E65" s="5"/>
      <c r="F65" s="13"/>
      <c r="G65" s="5"/>
      <c r="H65" s="5"/>
      <c r="I65" s="63" t="s">
        <v>1065</v>
      </c>
      <c r="J65" s="404" t="str">
        <f t="shared" si="2"/>
        <v>à collecter</v>
      </c>
      <c r="K65" s="269"/>
    </row>
    <row r="66" spans="1:11" ht="38.1" customHeight="1" outlineLevel="1">
      <c r="A66" s="6" t="s">
        <v>179</v>
      </c>
      <c r="B66" s="15" t="s">
        <v>590</v>
      </c>
      <c r="C66" s="128" t="s">
        <v>813</v>
      </c>
      <c r="D66" s="16" t="s">
        <v>701</v>
      </c>
      <c r="E66" s="34" t="s">
        <v>723</v>
      </c>
      <c r="F66" s="16"/>
      <c r="G66" s="17"/>
      <c r="H66" s="17" t="s">
        <v>186</v>
      </c>
      <c r="I66" s="60" t="s">
        <v>1067</v>
      </c>
      <c r="J66" s="405" t="str">
        <f t="shared" si="2"/>
        <v>à collecter</v>
      </c>
      <c r="K66" s="269"/>
    </row>
    <row r="67" spans="1:11" ht="38.1" customHeight="1" outlineLevel="1">
      <c r="A67" s="7" t="s">
        <v>179</v>
      </c>
      <c r="B67" s="15" t="s">
        <v>591</v>
      </c>
      <c r="C67" s="128" t="s">
        <v>813</v>
      </c>
      <c r="D67" s="16" t="s">
        <v>702</v>
      </c>
      <c r="E67" s="34" t="s">
        <v>723</v>
      </c>
      <c r="F67" s="16"/>
      <c r="G67" s="17"/>
      <c r="H67" s="17" t="s">
        <v>186</v>
      </c>
      <c r="I67" s="60" t="s">
        <v>1065</v>
      </c>
      <c r="J67" s="405" t="str">
        <f t="shared" si="2"/>
        <v>à collecter</v>
      </c>
      <c r="K67" s="269"/>
    </row>
    <row r="68" spans="1:11" ht="38.1" customHeight="1" outlineLevel="1">
      <c r="A68" s="7" t="s">
        <v>179</v>
      </c>
      <c r="B68" s="12" t="s">
        <v>592</v>
      </c>
      <c r="C68" s="125" t="s">
        <v>813</v>
      </c>
      <c r="D68" s="92" t="s">
        <v>198</v>
      </c>
      <c r="E68" s="5"/>
      <c r="F68" s="13"/>
      <c r="G68" s="5"/>
      <c r="H68" s="5"/>
      <c r="I68" s="63" t="s">
        <v>1065</v>
      </c>
      <c r="J68" s="404" t="str">
        <f t="shared" si="2"/>
        <v>à collecter</v>
      </c>
      <c r="K68" s="269"/>
    </row>
    <row r="69" spans="1:11" ht="38.1" customHeight="1" outlineLevel="1">
      <c r="A69" s="7" t="s">
        <v>179</v>
      </c>
      <c r="B69" s="15" t="s">
        <v>593</v>
      </c>
      <c r="C69" s="128" t="s">
        <v>813</v>
      </c>
      <c r="D69" s="16" t="s">
        <v>218</v>
      </c>
      <c r="E69" s="34" t="s">
        <v>723</v>
      </c>
      <c r="F69" s="16"/>
      <c r="G69" s="17"/>
      <c r="H69" s="17" t="s">
        <v>186</v>
      </c>
      <c r="I69" s="60" t="s">
        <v>1065</v>
      </c>
      <c r="J69" s="405" t="str">
        <f t="shared" si="2"/>
        <v>à collecter</v>
      </c>
      <c r="K69" s="269"/>
    </row>
    <row r="70" spans="1:11" ht="38.1" customHeight="1" outlineLevel="1">
      <c r="A70" s="6" t="s">
        <v>179</v>
      </c>
      <c r="B70" s="15" t="s">
        <v>594</v>
      </c>
      <c r="C70" s="128" t="s">
        <v>813</v>
      </c>
      <c r="D70" s="16" t="s">
        <v>219</v>
      </c>
      <c r="E70" s="34" t="s">
        <v>723</v>
      </c>
      <c r="F70" s="16"/>
      <c r="G70" s="17"/>
      <c r="H70" s="17" t="s">
        <v>186</v>
      </c>
      <c r="I70" s="60" t="s">
        <v>1065</v>
      </c>
      <c r="J70" s="405" t="str">
        <f t="shared" si="2"/>
        <v>à collecter</v>
      </c>
      <c r="K70" s="269"/>
    </row>
    <row r="71" spans="1:11" ht="38.1" customHeight="1" outlineLevel="1">
      <c r="A71" s="7" t="s">
        <v>179</v>
      </c>
      <c r="B71" s="12" t="s">
        <v>595</v>
      </c>
      <c r="C71" s="125" t="s">
        <v>813</v>
      </c>
      <c r="D71" s="92" t="s">
        <v>199</v>
      </c>
      <c r="E71" s="5"/>
      <c r="F71" s="13"/>
      <c r="G71" s="5"/>
      <c r="H71" s="5"/>
      <c r="I71" s="63" t="s">
        <v>1068</v>
      </c>
      <c r="J71" s="404" t="str">
        <f t="shared" si="2"/>
        <v>à collecter</v>
      </c>
      <c r="K71" s="269"/>
    </row>
    <row r="72" spans="1:11" ht="38.1" customHeight="1" outlineLevel="1">
      <c r="A72" s="7" t="s">
        <v>179</v>
      </c>
      <c r="B72" s="15" t="s">
        <v>596</v>
      </c>
      <c r="C72" s="128" t="s">
        <v>813</v>
      </c>
      <c r="D72" s="16" t="s">
        <v>220</v>
      </c>
      <c r="E72" s="34" t="s">
        <v>723</v>
      </c>
      <c r="F72" s="16"/>
      <c r="G72" s="17"/>
      <c r="H72" s="17" t="s">
        <v>186</v>
      </c>
      <c r="I72" s="60" t="s">
        <v>1065</v>
      </c>
      <c r="J72" s="405" t="str">
        <f t="shared" si="2"/>
        <v>à collecter</v>
      </c>
      <c r="K72" s="269"/>
    </row>
    <row r="73" spans="1:11" ht="38.1" customHeight="1" outlineLevel="1">
      <c r="A73" s="6" t="s">
        <v>179</v>
      </c>
      <c r="B73" s="12" t="s">
        <v>597</v>
      </c>
      <c r="C73" s="125" t="s">
        <v>813</v>
      </c>
      <c r="D73" s="92" t="s">
        <v>1003</v>
      </c>
      <c r="E73" s="5"/>
      <c r="F73" s="13"/>
      <c r="G73" s="5"/>
      <c r="H73" s="5"/>
      <c r="I73" s="63" t="s">
        <v>1065</v>
      </c>
      <c r="J73" s="404" t="str">
        <f t="shared" si="2"/>
        <v>à collecter</v>
      </c>
      <c r="K73" s="269"/>
    </row>
    <row r="74" spans="1:11" ht="38.1" customHeight="1" outlineLevel="1">
      <c r="A74" s="7" t="s">
        <v>179</v>
      </c>
      <c r="B74" s="15" t="s">
        <v>598</v>
      </c>
      <c r="C74" s="128" t="s">
        <v>813</v>
      </c>
      <c r="D74" s="16" t="s">
        <v>1004</v>
      </c>
      <c r="E74" s="34" t="s">
        <v>723</v>
      </c>
      <c r="F74" s="16"/>
      <c r="G74" s="17"/>
      <c r="H74" s="17" t="s">
        <v>186</v>
      </c>
      <c r="I74" s="60" t="s">
        <v>1065</v>
      </c>
      <c r="J74" s="405" t="str">
        <f t="shared" si="2"/>
        <v>à collecter</v>
      </c>
      <c r="K74" s="269"/>
    </row>
    <row r="75" spans="1:11" ht="38.1" customHeight="1" outlineLevel="1">
      <c r="A75" s="7" t="s">
        <v>179</v>
      </c>
      <c r="B75" s="15" t="s">
        <v>599</v>
      </c>
      <c r="C75" s="128" t="s">
        <v>813</v>
      </c>
      <c r="D75" s="16" t="s">
        <v>1005</v>
      </c>
      <c r="E75" s="34" t="s">
        <v>723</v>
      </c>
      <c r="F75" s="16"/>
      <c r="G75" s="17"/>
      <c r="H75" s="17" t="s">
        <v>186</v>
      </c>
      <c r="I75" s="60" t="s">
        <v>1065</v>
      </c>
      <c r="J75" s="405" t="str">
        <f t="shared" si="2"/>
        <v>à collecter</v>
      </c>
      <c r="K75" s="269"/>
    </row>
    <row r="76" spans="1:11" ht="38.1" customHeight="1" outlineLevel="1">
      <c r="A76" s="7" t="s">
        <v>179</v>
      </c>
      <c r="B76" s="12" t="s">
        <v>600</v>
      </c>
      <c r="C76" s="125" t="s">
        <v>813</v>
      </c>
      <c r="D76" s="92" t="s">
        <v>200</v>
      </c>
      <c r="E76" s="5"/>
      <c r="F76" s="13"/>
      <c r="G76" s="5"/>
      <c r="H76" s="5"/>
      <c r="I76" s="63" t="s">
        <v>1065</v>
      </c>
      <c r="J76" s="404" t="str">
        <f t="shared" si="2"/>
        <v>à collecter</v>
      </c>
      <c r="K76" s="269"/>
    </row>
    <row r="77" spans="1:11" ht="38.1" customHeight="1" outlineLevel="1">
      <c r="A77" s="6" t="s">
        <v>179</v>
      </c>
      <c r="B77" s="15" t="s">
        <v>601</v>
      </c>
      <c r="C77" s="128" t="s">
        <v>813</v>
      </c>
      <c r="D77" s="16" t="s">
        <v>221</v>
      </c>
      <c r="E77" s="34" t="s">
        <v>723</v>
      </c>
      <c r="F77" s="16"/>
      <c r="G77" s="17"/>
      <c r="H77" s="17" t="s">
        <v>186</v>
      </c>
      <c r="I77" s="60" t="s">
        <v>1066</v>
      </c>
      <c r="J77" s="405" t="str">
        <f t="shared" si="2"/>
        <v>à collecter</v>
      </c>
      <c r="K77" s="269"/>
    </row>
    <row r="78" spans="1:11" ht="38.1" customHeight="1" outlineLevel="1">
      <c r="A78" s="7" t="s">
        <v>179</v>
      </c>
      <c r="B78" s="12" t="s">
        <v>602</v>
      </c>
      <c r="C78" s="125" t="s">
        <v>813</v>
      </c>
      <c r="D78" s="92" t="s">
        <v>201</v>
      </c>
      <c r="E78" s="5"/>
      <c r="F78" s="13"/>
      <c r="G78" s="5"/>
      <c r="H78" s="5"/>
      <c r="I78" s="63" t="s">
        <v>1065</v>
      </c>
      <c r="J78" s="404" t="str">
        <f t="shared" si="2"/>
        <v>à collecter</v>
      </c>
      <c r="K78" s="269"/>
    </row>
    <row r="79" spans="1:11" ht="38.1" customHeight="1" outlineLevel="1">
      <c r="A79" s="7" t="s">
        <v>179</v>
      </c>
      <c r="B79" s="15" t="s">
        <v>603</v>
      </c>
      <c r="C79" s="128" t="s">
        <v>813</v>
      </c>
      <c r="D79" s="16" t="s">
        <v>222</v>
      </c>
      <c r="E79" s="34" t="s">
        <v>723</v>
      </c>
      <c r="F79" s="16"/>
      <c r="G79" s="17"/>
      <c r="H79" s="17" t="s">
        <v>186</v>
      </c>
      <c r="I79" s="60" t="s">
        <v>1066</v>
      </c>
      <c r="J79" s="405" t="str">
        <f t="shared" si="2"/>
        <v>à collecter</v>
      </c>
      <c r="K79" s="269"/>
    </row>
    <row r="80" spans="1:11" ht="38.1" customHeight="1" outlineLevel="1">
      <c r="A80" s="6" t="s">
        <v>179</v>
      </c>
      <c r="B80" s="15" t="s">
        <v>604</v>
      </c>
      <c r="C80" s="128" t="s">
        <v>813</v>
      </c>
      <c r="D80" s="16" t="s">
        <v>223</v>
      </c>
      <c r="E80" s="34" t="s">
        <v>723</v>
      </c>
      <c r="F80" s="16"/>
      <c r="G80" s="17"/>
      <c r="H80" s="17" t="s">
        <v>186</v>
      </c>
      <c r="I80" s="60" t="s">
        <v>1065</v>
      </c>
      <c r="J80" s="405" t="str">
        <f t="shared" si="2"/>
        <v>à collecter</v>
      </c>
      <c r="K80" s="269"/>
    </row>
    <row r="81" spans="1:11" ht="38.1" customHeight="1" outlineLevel="1">
      <c r="A81" s="7" t="s">
        <v>179</v>
      </c>
      <c r="B81" s="576" t="s">
        <v>605</v>
      </c>
      <c r="C81" s="577" t="s">
        <v>813</v>
      </c>
      <c r="D81" s="578" t="s">
        <v>672</v>
      </c>
      <c r="E81" s="579"/>
      <c r="F81" s="578" t="s">
        <v>864</v>
      </c>
      <c r="G81" s="579"/>
      <c r="H81" s="579" t="s">
        <v>186</v>
      </c>
      <c r="I81" s="580" t="s">
        <v>916</v>
      </c>
      <c r="J81" s="581" t="str">
        <f t="shared" ref="J81:J95" si="3">IF(OR("IME"=$B$1,"ITEP"=$B$1,"IEM"=$B$1,"IDA"=$B$1,"EEAP"=$B$1,"IDV"=$B$1,"MAS"=$B$1,"FAM/EAM"=$B$1,"CRP"=$B$1,"EANM"=$B$1,"EHPAD"=$B$1,"ESAT"=$B$1,"SSIAD"=$B$1,"SESSAD"=$B$1,"SAMSAH"=$B$1,"SPASAD"=$B$1,"SAVS"=$B$1,"CAMSP"=$B$1,"CMPP"=$B$1,"toutes les données"=$B$1,"IES"=$B$1),"à collecter","non concerné ")</f>
        <v>à collecter</v>
      </c>
      <c r="K81" s="269"/>
    </row>
    <row r="82" spans="1:11" ht="38.1" customHeight="1" outlineLevel="1">
      <c r="A82" s="7" t="s">
        <v>179</v>
      </c>
      <c r="B82" s="12" t="s">
        <v>606</v>
      </c>
      <c r="C82" s="124" t="s">
        <v>814</v>
      </c>
      <c r="D82" s="13"/>
      <c r="E82" s="18"/>
      <c r="F82" s="14"/>
      <c r="G82" s="18" t="s">
        <v>186</v>
      </c>
      <c r="H82" s="18"/>
      <c r="I82" s="55" t="s">
        <v>916</v>
      </c>
      <c r="J82" s="407" t="str">
        <f t="shared" si="3"/>
        <v>à collecter</v>
      </c>
      <c r="K82" s="269"/>
    </row>
    <row r="83" spans="1:11" ht="65.099999999999994" customHeight="1" outlineLevel="1">
      <c r="A83" s="7" t="s">
        <v>179</v>
      </c>
      <c r="B83" s="15" t="s">
        <v>607</v>
      </c>
      <c r="C83" s="128" t="s">
        <v>814</v>
      </c>
      <c r="D83" s="16" t="s">
        <v>703</v>
      </c>
      <c r="E83" s="34" t="s">
        <v>723</v>
      </c>
      <c r="F83" s="16"/>
      <c r="G83" s="17"/>
      <c r="H83" s="17" t="s">
        <v>186</v>
      </c>
      <c r="I83" s="60" t="s">
        <v>916</v>
      </c>
      <c r="J83" s="405" t="str">
        <f t="shared" si="3"/>
        <v>à collecter</v>
      </c>
      <c r="K83" s="269"/>
    </row>
    <row r="84" spans="1:11" ht="38.1" customHeight="1" outlineLevel="1">
      <c r="A84" s="6" t="s">
        <v>179</v>
      </c>
      <c r="B84" s="131" t="s">
        <v>608</v>
      </c>
      <c r="C84" s="128" t="s">
        <v>814</v>
      </c>
      <c r="D84" s="16" t="s">
        <v>704</v>
      </c>
      <c r="E84" s="34" t="s">
        <v>723</v>
      </c>
      <c r="F84" s="16" t="s">
        <v>865</v>
      </c>
      <c r="G84" s="17"/>
      <c r="H84" s="17" t="s">
        <v>186</v>
      </c>
      <c r="I84" s="60" t="s">
        <v>916</v>
      </c>
      <c r="J84" s="405" t="str">
        <f t="shared" si="3"/>
        <v>à collecter</v>
      </c>
      <c r="K84" s="269"/>
    </row>
    <row r="85" spans="1:11" ht="50.1" customHeight="1" outlineLevel="1">
      <c r="A85" s="7" t="s">
        <v>179</v>
      </c>
      <c r="B85" s="118" t="s">
        <v>609</v>
      </c>
      <c r="C85" s="124" t="s">
        <v>911</v>
      </c>
      <c r="D85" s="13"/>
      <c r="E85" s="18"/>
      <c r="F85" s="14"/>
      <c r="G85" s="18" t="s">
        <v>182</v>
      </c>
      <c r="H85" s="18"/>
      <c r="I85" s="55" t="s">
        <v>916</v>
      </c>
      <c r="J85" s="407" t="str">
        <f t="shared" si="3"/>
        <v>à collecter</v>
      </c>
      <c r="K85" s="269"/>
    </row>
    <row r="86" spans="1:11" ht="38.1" customHeight="1" outlineLevel="1">
      <c r="A86" s="6" t="s">
        <v>179</v>
      </c>
      <c r="B86" s="15" t="s">
        <v>610</v>
      </c>
      <c r="C86" s="128" t="s">
        <v>911</v>
      </c>
      <c r="D86" s="16" t="s">
        <v>224</v>
      </c>
      <c r="E86" s="34" t="s">
        <v>723</v>
      </c>
      <c r="F86" s="16"/>
      <c r="G86" s="17"/>
      <c r="H86" s="17" t="s">
        <v>186</v>
      </c>
      <c r="I86" s="60" t="s">
        <v>916</v>
      </c>
      <c r="J86" s="405" t="str">
        <f t="shared" si="3"/>
        <v>à collecter</v>
      </c>
      <c r="K86" s="269"/>
    </row>
    <row r="87" spans="1:11" ht="38.1" customHeight="1" outlineLevel="1">
      <c r="A87" s="7" t="s">
        <v>179</v>
      </c>
      <c r="B87" s="15" t="s">
        <v>611</v>
      </c>
      <c r="C87" s="128" t="s">
        <v>911</v>
      </c>
      <c r="D87" s="16" t="s">
        <v>225</v>
      </c>
      <c r="E87" s="34" t="s">
        <v>723</v>
      </c>
      <c r="F87" s="16"/>
      <c r="G87" s="17"/>
      <c r="H87" s="17" t="s">
        <v>186</v>
      </c>
      <c r="I87" s="60" t="s">
        <v>916</v>
      </c>
      <c r="J87" s="405" t="str">
        <f t="shared" si="3"/>
        <v>à collecter</v>
      </c>
      <c r="K87" s="269"/>
    </row>
    <row r="88" spans="1:11" ht="38.1" customHeight="1" outlineLevel="1">
      <c r="A88" s="7" t="s">
        <v>179</v>
      </c>
      <c r="B88" s="15" t="s">
        <v>612</v>
      </c>
      <c r="C88" s="128" t="s">
        <v>911</v>
      </c>
      <c r="D88" s="16" t="s">
        <v>226</v>
      </c>
      <c r="E88" s="34" t="s">
        <v>723</v>
      </c>
      <c r="F88" s="16"/>
      <c r="G88" s="17"/>
      <c r="H88" s="17" t="s">
        <v>186</v>
      </c>
      <c r="I88" s="60" t="s">
        <v>916</v>
      </c>
      <c r="J88" s="405" t="str">
        <f t="shared" si="3"/>
        <v>à collecter</v>
      </c>
      <c r="K88" s="269"/>
    </row>
    <row r="89" spans="1:11" ht="38.1" customHeight="1" outlineLevel="1">
      <c r="A89" s="7" t="s">
        <v>179</v>
      </c>
      <c r="B89" s="15" t="s">
        <v>613</v>
      </c>
      <c r="C89" s="128" t="s">
        <v>911</v>
      </c>
      <c r="D89" s="16" t="s">
        <v>227</v>
      </c>
      <c r="E89" s="34" t="s">
        <v>723</v>
      </c>
      <c r="F89" s="16"/>
      <c r="G89" s="17"/>
      <c r="H89" s="17" t="s">
        <v>186</v>
      </c>
      <c r="I89" s="60" t="s">
        <v>916</v>
      </c>
      <c r="J89" s="405" t="str">
        <f t="shared" si="3"/>
        <v>à collecter</v>
      </c>
      <c r="K89" s="269"/>
    </row>
    <row r="90" spans="1:11" ht="38.1" customHeight="1" outlineLevel="1">
      <c r="A90" s="6" t="s">
        <v>179</v>
      </c>
      <c r="B90" s="15" t="s">
        <v>614</v>
      </c>
      <c r="C90" s="128" t="s">
        <v>911</v>
      </c>
      <c r="D90" s="16" t="s">
        <v>228</v>
      </c>
      <c r="E90" s="34" t="s">
        <v>723</v>
      </c>
      <c r="F90" s="16"/>
      <c r="G90" s="17"/>
      <c r="H90" s="17" t="s">
        <v>186</v>
      </c>
      <c r="I90" s="60" t="s">
        <v>916</v>
      </c>
      <c r="J90" s="405" t="str">
        <f t="shared" si="3"/>
        <v>à collecter</v>
      </c>
      <c r="K90" s="269"/>
    </row>
    <row r="91" spans="1:11" ht="38.1" customHeight="1" outlineLevel="1">
      <c r="A91" s="7" t="s">
        <v>179</v>
      </c>
      <c r="B91" s="15" t="s">
        <v>401</v>
      </c>
      <c r="C91" s="128" t="s">
        <v>911</v>
      </c>
      <c r="D91" s="16" t="s">
        <v>229</v>
      </c>
      <c r="E91" s="34" t="s">
        <v>723</v>
      </c>
      <c r="F91" s="16"/>
      <c r="G91" s="17"/>
      <c r="H91" s="17" t="s">
        <v>186</v>
      </c>
      <c r="I91" s="60" t="s">
        <v>916</v>
      </c>
      <c r="J91" s="405" t="str">
        <f t="shared" si="3"/>
        <v>à collecter</v>
      </c>
      <c r="K91" s="269"/>
    </row>
    <row r="92" spans="1:11" ht="38.1" customHeight="1" outlineLevel="1">
      <c r="A92" s="7" t="s">
        <v>179</v>
      </c>
      <c r="B92" s="15" t="s">
        <v>402</v>
      </c>
      <c r="C92" s="128" t="s">
        <v>911</v>
      </c>
      <c r="D92" s="16" t="s">
        <v>231</v>
      </c>
      <c r="E92" s="34" t="s">
        <v>723</v>
      </c>
      <c r="F92" s="16"/>
      <c r="G92" s="17"/>
      <c r="H92" s="17" t="s">
        <v>186</v>
      </c>
      <c r="I92" s="60" t="s">
        <v>916</v>
      </c>
      <c r="J92" s="405" t="str">
        <f t="shared" si="3"/>
        <v>à collecter</v>
      </c>
      <c r="K92" s="269"/>
    </row>
    <row r="93" spans="1:11" ht="38.1" customHeight="1" outlineLevel="1">
      <c r="A93" s="6" t="s">
        <v>179</v>
      </c>
      <c r="B93" s="15" t="s">
        <v>615</v>
      </c>
      <c r="C93" s="128" t="s">
        <v>911</v>
      </c>
      <c r="D93" s="16" t="s">
        <v>232</v>
      </c>
      <c r="E93" s="34" t="s">
        <v>723</v>
      </c>
      <c r="F93" s="16"/>
      <c r="G93" s="17"/>
      <c r="H93" s="17" t="s">
        <v>186</v>
      </c>
      <c r="I93" s="60" t="s">
        <v>916</v>
      </c>
      <c r="J93" s="405" t="str">
        <f t="shared" si="3"/>
        <v>à collecter</v>
      </c>
      <c r="K93" s="269"/>
    </row>
    <row r="94" spans="1:11" ht="38.1" customHeight="1" outlineLevel="1">
      <c r="A94" s="7" t="s">
        <v>179</v>
      </c>
      <c r="B94" s="15" t="s">
        <v>616</v>
      </c>
      <c r="C94" s="128" t="s">
        <v>911</v>
      </c>
      <c r="D94" s="16" t="s">
        <v>230</v>
      </c>
      <c r="E94" s="34" t="s">
        <v>723</v>
      </c>
      <c r="F94" s="16" t="s">
        <v>726</v>
      </c>
      <c r="G94" s="19" t="s">
        <v>503</v>
      </c>
      <c r="H94" s="17" t="s">
        <v>186</v>
      </c>
      <c r="I94" s="60" t="s">
        <v>916</v>
      </c>
      <c r="J94" s="405" t="str">
        <f t="shared" si="3"/>
        <v>à collecter</v>
      </c>
      <c r="K94" s="269"/>
    </row>
    <row r="95" spans="1:11" ht="38.1" customHeight="1" outlineLevel="1">
      <c r="A95" s="7" t="s">
        <v>179</v>
      </c>
      <c r="B95" s="582" t="s">
        <v>617</v>
      </c>
      <c r="C95" s="583" t="s">
        <v>815</v>
      </c>
      <c r="D95" s="584" t="s">
        <v>672</v>
      </c>
      <c r="E95" s="584"/>
      <c r="F95" s="585" t="s">
        <v>864</v>
      </c>
      <c r="G95" s="584"/>
      <c r="H95" s="584"/>
      <c r="I95" s="586" t="s">
        <v>916</v>
      </c>
      <c r="J95" s="587" t="str">
        <f t="shared" si="3"/>
        <v>à collecter</v>
      </c>
      <c r="K95" s="269"/>
    </row>
    <row r="96" spans="1:11" ht="38.1" customHeight="1" outlineLevel="1">
      <c r="A96" s="7" t="s">
        <v>179</v>
      </c>
      <c r="B96" s="12" t="s">
        <v>618</v>
      </c>
      <c r="C96" s="124" t="s">
        <v>816</v>
      </c>
      <c r="D96" s="13"/>
      <c r="E96" s="18"/>
      <c r="F96" s="14"/>
      <c r="G96" s="18"/>
      <c r="H96" s="18"/>
      <c r="I96" s="55" t="s">
        <v>20</v>
      </c>
      <c r="J96" s="407" t="str">
        <f>IF(OR("EHPAD"=$B$1,"toutes les données"=$B$1),"à collecter","non concerné ")</f>
        <v xml:space="preserve">non concerné </v>
      </c>
      <c r="K96" s="269"/>
    </row>
    <row r="97" spans="1:11" ht="38.1" customHeight="1" outlineLevel="1">
      <c r="A97" s="6" t="s">
        <v>179</v>
      </c>
      <c r="B97" s="15" t="s">
        <v>619</v>
      </c>
      <c r="C97" s="128" t="s">
        <v>816</v>
      </c>
      <c r="D97" s="16" t="s">
        <v>233</v>
      </c>
      <c r="E97" s="34" t="s">
        <v>723</v>
      </c>
      <c r="F97" s="16"/>
      <c r="G97" s="17" t="s">
        <v>1048</v>
      </c>
      <c r="H97" s="17" t="s">
        <v>186</v>
      </c>
      <c r="I97" s="60" t="s">
        <v>20</v>
      </c>
      <c r="J97" s="405" t="str">
        <f>IF(OR("EHPAD"=$B$1,"toutes les données"=$B$1),"à collecter","non concerné ")</f>
        <v xml:space="preserve">non concerné </v>
      </c>
      <c r="K97" s="269"/>
    </row>
    <row r="98" spans="1:11" ht="59.1" customHeight="1" outlineLevel="1" thickBot="1">
      <c r="A98" s="8" t="s">
        <v>179</v>
      </c>
      <c r="B98" s="588" t="s">
        <v>620</v>
      </c>
      <c r="C98" s="589" t="s">
        <v>816</v>
      </c>
      <c r="D98" s="590" t="s">
        <v>234</v>
      </c>
      <c r="E98" s="590"/>
      <c r="F98" s="591" t="s">
        <v>725</v>
      </c>
      <c r="G98" s="590"/>
      <c r="H98" s="590"/>
      <c r="I98" s="592" t="s">
        <v>20</v>
      </c>
      <c r="J98" s="593" t="str">
        <f>IF(OR("EHPAD"=$B$1,"toutes les données"=$B$1),"à collecter","non concerné ")</f>
        <v xml:space="preserve">non concerné </v>
      </c>
      <c r="K98" s="269"/>
    </row>
    <row r="99" spans="1:11" ht="15" customHeight="1" outlineLevel="1" thickBot="1">
      <c r="A99" s="396"/>
      <c r="B99" s="397"/>
      <c r="C99" s="398"/>
      <c r="D99" s="399"/>
      <c r="E99" s="400"/>
      <c r="F99" s="276"/>
      <c r="G99" s="400"/>
      <c r="H99" s="400"/>
      <c r="I99" s="277"/>
      <c r="J99" s="400"/>
      <c r="K99" s="270"/>
    </row>
    <row r="100" spans="1:11" ht="38.1" customHeight="1" thickBot="1">
      <c r="A100" s="20"/>
      <c r="B100" s="21"/>
      <c r="C100" s="126" t="s">
        <v>788</v>
      </c>
      <c r="D100" s="22"/>
      <c r="E100" s="20"/>
      <c r="F100" s="22"/>
      <c r="G100" s="20"/>
      <c r="H100" s="20"/>
      <c r="J100" s="20"/>
    </row>
    <row r="101" spans="1:11" ht="50.1" customHeight="1" thickBot="1">
      <c r="A101" s="262" t="s">
        <v>235</v>
      </c>
      <c r="B101" s="263"/>
      <c r="C101" s="264"/>
      <c r="D101" s="265"/>
      <c r="E101" s="265"/>
      <c r="F101" s="265"/>
      <c r="G101" s="265"/>
      <c r="H101" s="265"/>
      <c r="I101" s="246"/>
      <c r="J101" s="265"/>
      <c r="K101" s="395"/>
    </row>
    <row r="102" spans="1:11" ht="38.1" customHeight="1" outlineLevel="1">
      <c r="A102" s="410" t="s">
        <v>235</v>
      </c>
      <c r="B102" s="402" t="s">
        <v>621</v>
      </c>
      <c r="C102" s="411" t="s">
        <v>788</v>
      </c>
      <c r="D102" s="258" t="s">
        <v>180</v>
      </c>
      <c r="E102" s="499"/>
      <c r="F102" s="413"/>
      <c r="G102" s="412"/>
      <c r="H102" s="412"/>
      <c r="I102" s="414"/>
      <c r="J102" s="415"/>
      <c r="K102" s="269"/>
    </row>
    <row r="103" spans="1:11" ht="38.1" customHeight="1" outlineLevel="1">
      <c r="A103" s="9" t="s">
        <v>235</v>
      </c>
      <c r="B103" s="12" t="s">
        <v>622</v>
      </c>
      <c r="C103" s="124" t="s">
        <v>817</v>
      </c>
      <c r="D103" s="13"/>
      <c r="E103" s="18"/>
      <c r="F103" s="14"/>
      <c r="G103" s="18" t="s">
        <v>238</v>
      </c>
      <c r="H103" s="18"/>
      <c r="I103" s="55" t="s">
        <v>20</v>
      </c>
      <c r="J103" s="407" t="str">
        <f>IF(OR("EHPAD"=$B$1,"toutes les données"=$B$1),"à collecter","non concerné ")</f>
        <v xml:space="preserve">non concerné </v>
      </c>
      <c r="K103" s="269"/>
    </row>
    <row r="104" spans="1:11" ht="38.1" customHeight="1" outlineLevel="1">
      <c r="A104" s="9" t="s">
        <v>235</v>
      </c>
      <c r="B104" s="15" t="s">
        <v>623</v>
      </c>
      <c r="C104" s="128" t="s">
        <v>817</v>
      </c>
      <c r="D104" s="16" t="s">
        <v>236</v>
      </c>
      <c r="E104" s="34" t="s">
        <v>723</v>
      </c>
      <c r="F104" s="16"/>
      <c r="G104" s="17"/>
      <c r="H104" s="17" t="s">
        <v>720</v>
      </c>
      <c r="I104" s="60" t="s">
        <v>20</v>
      </c>
      <c r="J104" s="405" t="str">
        <f>IF(OR("EHPAD"=$B$1,"toutes les données"=$B$1),"à collecter","non concerné ")</f>
        <v xml:space="preserve">non concerné </v>
      </c>
      <c r="K104" s="269"/>
    </row>
    <row r="105" spans="1:11" ht="38.1" customHeight="1" outlineLevel="1">
      <c r="A105" s="9" t="s">
        <v>235</v>
      </c>
      <c r="B105" s="15" t="s">
        <v>624</v>
      </c>
      <c r="C105" s="128" t="s">
        <v>817</v>
      </c>
      <c r="D105" s="16" t="s">
        <v>237</v>
      </c>
      <c r="E105" s="34" t="s">
        <v>723</v>
      </c>
      <c r="F105" s="16"/>
      <c r="G105" s="17" t="s">
        <v>513</v>
      </c>
      <c r="H105" s="17"/>
      <c r="I105" s="60" t="s">
        <v>20</v>
      </c>
      <c r="J105" s="405" t="str">
        <f>IF(OR("EHPAD"=$B$1,"toutes les données"=$B$1),"à collecter","non concerné ")</f>
        <v xml:space="preserve">non concerné </v>
      </c>
      <c r="K105" s="269"/>
    </row>
    <row r="106" spans="1:11" ht="38.1" customHeight="1" outlineLevel="1">
      <c r="A106" s="9" t="s">
        <v>235</v>
      </c>
      <c r="B106" s="12" t="s">
        <v>625</v>
      </c>
      <c r="C106" s="124" t="s">
        <v>818</v>
      </c>
      <c r="D106" s="13"/>
      <c r="E106" s="18"/>
      <c r="F106" s="14"/>
      <c r="G106" s="18" t="s">
        <v>238</v>
      </c>
      <c r="H106" s="18"/>
      <c r="I106" s="55" t="s">
        <v>23</v>
      </c>
      <c r="J106" s="407" t="str">
        <f>IF(OR("EHPAD"=$B$1,"SSIAD"=$B$1,"SPASAD"=$B$1,"toutes les données"=$B$1),"à collecter","non concerné ")</f>
        <v xml:space="preserve">non concerné </v>
      </c>
      <c r="K106" s="269"/>
    </row>
    <row r="107" spans="1:11" ht="38.1" customHeight="1" outlineLevel="1">
      <c r="A107" s="9" t="s">
        <v>235</v>
      </c>
      <c r="B107" s="15" t="s">
        <v>626</v>
      </c>
      <c r="C107" s="128" t="s">
        <v>818</v>
      </c>
      <c r="D107" s="16" t="s">
        <v>239</v>
      </c>
      <c r="E107" s="34" t="s">
        <v>723</v>
      </c>
      <c r="F107" s="16"/>
      <c r="G107" s="17"/>
      <c r="H107" s="17" t="s">
        <v>720</v>
      </c>
      <c r="I107" s="60" t="s">
        <v>23</v>
      </c>
      <c r="J107" s="405" t="str">
        <f>IF(OR("EHPAD"=$B$1,"SSIAD"=$B$1,"SPASAD"=$B$1,"toutes les données"=$B$1),"à collecter","non concerné ")</f>
        <v xml:space="preserve">non concerné </v>
      </c>
      <c r="K107" s="269"/>
    </row>
    <row r="108" spans="1:11" ht="38.1" customHeight="1" outlineLevel="1">
      <c r="A108" s="9" t="s">
        <v>235</v>
      </c>
      <c r="B108" s="15" t="s">
        <v>627</v>
      </c>
      <c r="C108" s="128" t="s">
        <v>818</v>
      </c>
      <c r="D108" s="16" t="s">
        <v>240</v>
      </c>
      <c r="E108" s="34" t="s">
        <v>723</v>
      </c>
      <c r="F108" s="16"/>
      <c r="G108" s="17" t="s">
        <v>513</v>
      </c>
      <c r="H108" s="17"/>
      <c r="I108" s="60" t="s">
        <v>23</v>
      </c>
      <c r="J108" s="405" t="str">
        <f>IF(OR("EHPAD"=$B$1,"SSIAD"=$B$1,"SPASAD"=$B$1,"toutes les données"=$B$1),"à collecter","non concerné ")</f>
        <v xml:space="preserve">non concerné </v>
      </c>
      <c r="K108" s="269"/>
    </row>
    <row r="109" spans="1:11" ht="38.1" customHeight="1" outlineLevel="1">
      <c r="A109" s="9" t="s">
        <v>235</v>
      </c>
      <c r="B109" s="12" t="s">
        <v>628</v>
      </c>
      <c r="C109" s="124" t="s">
        <v>819</v>
      </c>
      <c r="D109" s="13"/>
      <c r="E109" s="18"/>
      <c r="F109" s="14"/>
      <c r="G109" s="18"/>
      <c r="H109" s="18"/>
      <c r="I109" s="55" t="s">
        <v>20</v>
      </c>
      <c r="J109" s="407" t="str">
        <f t="shared" ref="J109:J114" si="4">IF(OR("EHPAD"=$B$1,"toutes les données"=$B$1),"à collecter","non concerné ")</f>
        <v xml:space="preserve">non concerné </v>
      </c>
      <c r="K109" s="269"/>
    </row>
    <row r="110" spans="1:11" ht="38.1" customHeight="1" outlineLevel="1">
      <c r="A110" s="9" t="s">
        <v>235</v>
      </c>
      <c r="B110" s="15" t="s">
        <v>629</v>
      </c>
      <c r="C110" s="128" t="s">
        <v>819</v>
      </c>
      <c r="D110" s="16" t="s">
        <v>241</v>
      </c>
      <c r="E110" s="34" t="s">
        <v>723</v>
      </c>
      <c r="F110" s="16"/>
      <c r="G110" s="17"/>
      <c r="H110" s="17" t="s">
        <v>721</v>
      </c>
      <c r="I110" s="60" t="s">
        <v>20</v>
      </c>
      <c r="J110" s="405" t="str">
        <f t="shared" si="4"/>
        <v xml:space="preserve">non concerné </v>
      </c>
      <c r="K110" s="269"/>
    </row>
    <row r="111" spans="1:11" ht="38.1" customHeight="1" outlineLevel="1">
      <c r="A111" s="9" t="s">
        <v>235</v>
      </c>
      <c r="B111" s="15" t="s">
        <v>630</v>
      </c>
      <c r="C111" s="128" t="s">
        <v>819</v>
      </c>
      <c r="D111" s="16" t="s">
        <v>242</v>
      </c>
      <c r="E111" s="34" t="s">
        <v>723</v>
      </c>
      <c r="F111" s="16"/>
      <c r="G111" s="17" t="s">
        <v>722</v>
      </c>
      <c r="H111" s="17"/>
      <c r="I111" s="60" t="s">
        <v>20</v>
      </c>
      <c r="J111" s="405" t="str">
        <f t="shared" si="4"/>
        <v xml:space="preserve">non concerné </v>
      </c>
      <c r="K111" s="269"/>
    </row>
    <row r="112" spans="1:11" ht="38.1" customHeight="1" outlineLevel="1">
      <c r="A112" s="9" t="s">
        <v>235</v>
      </c>
      <c r="B112" s="12" t="s">
        <v>631</v>
      </c>
      <c r="C112" s="124" t="s">
        <v>820</v>
      </c>
      <c r="D112" s="13"/>
      <c r="E112" s="18"/>
      <c r="F112" s="14"/>
      <c r="G112" s="18"/>
      <c r="H112" s="18"/>
      <c r="I112" s="55" t="s">
        <v>20</v>
      </c>
      <c r="J112" s="407" t="str">
        <f t="shared" si="4"/>
        <v xml:space="preserve">non concerné </v>
      </c>
      <c r="K112" s="269"/>
    </row>
    <row r="113" spans="1:11" ht="38.1" customHeight="1" outlineLevel="1">
      <c r="A113" s="9" t="s">
        <v>235</v>
      </c>
      <c r="B113" s="15" t="s">
        <v>632</v>
      </c>
      <c r="C113" s="128" t="s">
        <v>820</v>
      </c>
      <c r="D113" s="16" t="s">
        <v>243</v>
      </c>
      <c r="E113" s="34" t="s">
        <v>723</v>
      </c>
      <c r="F113" s="16"/>
      <c r="G113" s="17"/>
      <c r="H113" s="17" t="s">
        <v>721</v>
      </c>
      <c r="I113" s="60" t="s">
        <v>20</v>
      </c>
      <c r="J113" s="405" t="str">
        <f t="shared" si="4"/>
        <v xml:space="preserve">non concerné </v>
      </c>
      <c r="K113" s="269"/>
    </row>
    <row r="114" spans="1:11" ht="38.1" customHeight="1" outlineLevel="1" thickBot="1">
      <c r="A114" s="11" t="s">
        <v>235</v>
      </c>
      <c r="B114" s="25" t="s">
        <v>633</v>
      </c>
      <c r="C114" s="130" t="s">
        <v>820</v>
      </c>
      <c r="D114" s="26" t="s">
        <v>244</v>
      </c>
      <c r="E114" s="35" t="s">
        <v>723</v>
      </c>
      <c r="F114" s="26"/>
      <c r="G114" s="27" t="s">
        <v>513</v>
      </c>
      <c r="H114" s="27"/>
      <c r="I114" s="76" t="s">
        <v>20</v>
      </c>
      <c r="J114" s="416" t="str">
        <f t="shared" si="4"/>
        <v xml:space="preserve">non concerné </v>
      </c>
      <c r="K114" s="269"/>
    </row>
    <row r="115" spans="1:11" ht="24" customHeight="1" outlineLevel="1" thickBot="1">
      <c r="A115" s="396"/>
      <c r="B115" s="397"/>
      <c r="C115" s="398"/>
      <c r="D115" s="399"/>
      <c r="E115" s="408"/>
      <c r="F115" s="274"/>
      <c r="G115" s="400"/>
      <c r="H115" s="400"/>
      <c r="I115" s="409"/>
      <c r="J115" s="400"/>
      <c r="K115" s="270"/>
    </row>
    <row r="116" spans="1:11" ht="38.1" customHeight="1" thickBot="1">
      <c r="A116" s="20"/>
      <c r="B116" s="21"/>
      <c r="C116" s="126" t="s">
        <v>788</v>
      </c>
      <c r="D116" s="22"/>
      <c r="E116" s="28"/>
      <c r="F116" s="22"/>
      <c r="G116" s="20"/>
      <c r="H116" s="20"/>
      <c r="J116" s="20"/>
    </row>
    <row r="117" spans="1:11" ht="50.1" customHeight="1" thickBot="1">
      <c r="A117" s="249" t="s">
        <v>245</v>
      </c>
      <c r="B117" s="263"/>
      <c r="C117" s="264"/>
      <c r="D117" s="265"/>
      <c r="E117" s="265"/>
      <c r="F117" s="265"/>
      <c r="G117" s="265"/>
      <c r="H117" s="265"/>
      <c r="I117" s="246"/>
      <c r="J117" s="265"/>
      <c r="K117" s="395"/>
    </row>
    <row r="118" spans="1:11" ht="38.1" customHeight="1" outlineLevel="1">
      <c r="A118" s="418"/>
      <c r="B118" s="419" t="s">
        <v>634</v>
      </c>
      <c r="C118" s="420"/>
      <c r="D118" s="258" t="s">
        <v>180</v>
      </c>
      <c r="E118" s="259"/>
      <c r="F118" s="422"/>
      <c r="G118" s="421"/>
      <c r="H118" s="421"/>
      <c r="I118" s="423"/>
      <c r="J118" s="424"/>
      <c r="K118" s="269"/>
    </row>
    <row r="119" spans="1:11" ht="38.1" customHeight="1" outlineLevel="1">
      <c r="A119" s="23"/>
      <c r="B119" s="12" t="s">
        <v>635</v>
      </c>
      <c r="C119" s="124" t="s">
        <v>821</v>
      </c>
      <c r="D119" s="13"/>
      <c r="E119" s="18"/>
      <c r="F119" s="14"/>
      <c r="G119" s="18"/>
      <c r="H119" s="18"/>
      <c r="I119" s="55" t="s">
        <v>916</v>
      </c>
      <c r="J119" s="407" t="str">
        <f t="shared" ref="J119:J131" si="5">IF(OR("IME"=$B$1,"ITEP"=$B$1,"IEM"=$B$1,"IDA"=$B$1,"EEAP"=$B$1,"IDV"=$B$1,"MAS"=$B$1,"FAM/EAM"=$B$1,"CRP"=$B$1,"EANM"=$B$1,"EHPAD"=$B$1,"ESAT"=$B$1,"SSIAD"=$B$1,"SESSAD"=$B$1,"SAMSAH"=$B$1,"SPASAD"=$B$1,"SAVS"=$B$1,"CAMSP"=$B$1,"CMPP"=$B$1,"toutes les données"=$B$1,"IES"=$B$1),"à collecter","non concerné ")</f>
        <v>à collecter</v>
      </c>
      <c r="K119" s="269"/>
    </row>
    <row r="120" spans="1:11" ht="38.1" customHeight="1" outlineLevel="1">
      <c r="A120" s="23"/>
      <c r="B120" s="12" t="s">
        <v>636</v>
      </c>
      <c r="C120" s="125" t="s">
        <v>821</v>
      </c>
      <c r="D120" s="13" t="s">
        <v>705</v>
      </c>
      <c r="E120" s="5"/>
      <c r="F120" s="138"/>
      <c r="G120" s="5"/>
      <c r="H120" s="5" t="s">
        <v>269</v>
      </c>
      <c r="I120" s="63" t="s">
        <v>916</v>
      </c>
      <c r="J120" s="404" t="str">
        <f t="shared" si="5"/>
        <v>à collecter</v>
      </c>
      <c r="K120" s="269"/>
    </row>
    <row r="121" spans="1:11" ht="38.1" customHeight="1" outlineLevel="1">
      <c r="A121" s="23"/>
      <c r="B121" s="15" t="s">
        <v>637</v>
      </c>
      <c r="C121" s="128" t="s">
        <v>821</v>
      </c>
      <c r="D121" s="16" t="s">
        <v>1052</v>
      </c>
      <c r="E121" s="34" t="s">
        <v>723</v>
      </c>
      <c r="F121" s="16" t="s">
        <v>506</v>
      </c>
      <c r="G121" s="17"/>
      <c r="H121" s="17" t="s">
        <v>186</v>
      </c>
      <c r="I121" s="60" t="s">
        <v>916</v>
      </c>
      <c r="J121" s="405" t="str">
        <f t="shared" si="5"/>
        <v>à collecter</v>
      </c>
      <c r="K121" s="269"/>
    </row>
    <row r="122" spans="1:11" ht="38.1" customHeight="1" outlineLevel="1">
      <c r="A122" s="23"/>
      <c r="B122" s="15" t="s">
        <v>638</v>
      </c>
      <c r="C122" s="128" t="s">
        <v>821</v>
      </c>
      <c r="D122" s="16" t="s">
        <v>246</v>
      </c>
      <c r="E122" s="34" t="s">
        <v>723</v>
      </c>
      <c r="F122" s="16" t="s">
        <v>506</v>
      </c>
      <c r="G122" s="17"/>
      <c r="H122" s="17" t="s">
        <v>186</v>
      </c>
      <c r="I122" s="60" t="s">
        <v>916</v>
      </c>
      <c r="J122" s="405" t="str">
        <f t="shared" si="5"/>
        <v>à collecter</v>
      </c>
      <c r="K122" s="269"/>
    </row>
    <row r="123" spans="1:11" ht="38.1" customHeight="1" outlineLevel="1">
      <c r="A123" s="23"/>
      <c r="B123" s="15" t="s">
        <v>639</v>
      </c>
      <c r="C123" s="128" t="s">
        <v>821</v>
      </c>
      <c r="D123" s="16" t="s">
        <v>247</v>
      </c>
      <c r="E123" s="34" t="s">
        <v>723</v>
      </c>
      <c r="F123" s="16" t="s">
        <v>506</v>
      </c>
      <c r="G123" s="17"/>
      <c r="H123" s="17" t="s">
        <v>186</v>
      </c>
      <c r="I123" s="60" t="s">
        <v>916</v>
      </c>
      <c r="J123" s="405" t="str">
        <f t="shared" si="5"/>
        <v>à collecter</v>
      </c>
      <c r="K123" s="269"/>
    </row>
    <row r="124" spans="1:11" ht="38.1" customHeight="1" outlineLevel="1">
      <c r="A124" s="23"/>
      <c r="B124" s="15" t="s">
        <v>640</v>
      </c>
      <c r="C124" s="128" t="s">
        <v>821</v>
      </c>
      <c r="D124" s="16" t="s">
        <v>248</v>
      </c>
      <c r="E124" s="34" t="s">
        <v>723</v>
      </c>
      <c r="F124" s="16" t="s">
        <v>506</v>
      </c>
      <c r="G124" s="17"/>
      <c r="H124" s="17" t="s">
        <v>186</v>
      </c>
      <c r="I124" s="60" t="s">
        <v>916</v>
      </c>
      <c r="J124" s="405" t="str">
        <f t="shared" si="5"/>
        <v>à collecter</v>
      </c>
      <c r="K124" s="269"/>
    </row>
    <row r="125" spans="1:11" ht="38.1" customHeight="1" outlineLevel="1">
      <c r="A125" s="23"/>
      <c r="B125" s="12" t="s">
        <v>641</v>
      </c>
      <c r="C125" s="124" t="s">
        <v>822</v>
      </c>
      <c r="D125" s="13"/>
      <c r="E125" s="18"/>
      <c r="F125" s="14"/>
      <c r="G125" s="18"/>
      <c r="H125" s="18"/>
      <c r="I125" s="55" t="s">
        <v>916</v>
      </c>
      <c r="J125" s="407" t="str">
        <f t="shared" si="5"/>
        <v>à collecter</v>
      </c>
      <c r="K125" s="269"/>
    </row>
    <row r="126" spans="1:11" ht="38.1" customHeight="1" outlineLevel="1">
      <c r="A126" s="23"/>
      <c r="B126" s="15" t="s">
        <v>642</v>
      </c>
      <c r="C126" s="128" t="s">
        <v>822</v>
      </c>
      <c r="D126" s="16" t="s">
        <v>252</v>
      </c>
      <c r="E126" s="34" t="s">
        <v>723</v>
      </c>
      <c r="F126" s="16" t="s">
        <v>506</v>
      </c>
      <c r="G126" s="17"/>
      <c r="H126" s="17" t="s">
        <v>186</v>
      </c>
      <c r="I126" s="60" t="s">
        <v>916</v>
      </c>
      <c r="J126" s="405" t="str">
        <f t="shared" si="5"/>
        <v>à collecter</v>
      </c>
      <c r="K126" s="269"/>
    </row>
    <row r="127" spans="1:11" ht="38.1" customHeight="1" outlineLevel="1">
      <c r="A127" s="23"/>
      <c r="B127" s="15" t="s">
        <v>643</v>
      </c>
      <c r="C127" s="128" t="s">
        <v>822</v>
      </c>
      <c r="D127" s="16" t="s">
        <v>253</v>
      </c>
      <c r="E127" s="34" t="s">
        <v>723</v>
      </c>
      <c r="F127" s="16" t="s">
        <v>506</v>
      </c>
      <c r="G127" s="17"/>
      <c r="H127" s="17" t="s">
        <v>186</v>
      </c>
      <c r="I127" s="60" t="s">
        <v>916</v>
      </c>
      <c r="J127" s="405" t="str">
        <f t="shared" si="5"/>
        <v>à collecter</v>
      </c>
      <c r="K127" s="269"/>
    </row>
    <row r="128" spans="1:11" ht="38.1" customHeight="1" outlineLevel="1">
      <c r="A128" s="23"/>
      <c r="B128" s="15" t="s">
        <v>644</v>
      </c>
      <c r="C128" s="128" t="s">
        <v>822</v>
      </c>
      <c r="D128" s="16" t="s">
        <v>249</v>
      </c>
      <c r="E128" s="34" t="s">
        <v>723</v>
      </c>
      <c r="F128" s="16" t="s">
        <v>506</v>
      </c>
      <c r="G128" s="17"/>
      <c r="H128" s="17" t="s">
        <v>186</v>
      </c>
      <c r="I128" s="60" t="s">
        <v>916</v>
      </c>
      <c r="J128" s="405" t="str">
        <f t="shared" si="5"/>
        <v>à collecter</v>
      </c>
      <c r="K128" s="269"/>
    </row>
    <row r="129" spans="1:11" ht="38.1" customHeight="1" outlineLevel="1">
      <c r="A129" s="23"/>
      <c r="B129" s="15" t="s">
        <v>645</v>
      </c>
      <c r="C129" s="128" t="s">
        <v>822</v>
      </c>
      <c r="D129" s="16" t="s">
        <v>250</v>
      </c>
      <c r="E129" s="34" t="s">
        <v>723</v>
      </c>
      <c r="F129" s="16" t="s">
        <v>506</v>
      </c>
      <c r="G129" s="17"/>
      <c r="H129" s="17" t="s">
        <v>186</v>
      </c>
      <c r="I129" s="60" t="s">
        <v>916</v>
      </c>
      <c r="J129" s="405" t="str">
        <f t="shared" si="5"/>
        <v>à collecter</v>
      </c>
      <c r="K129" s="269"/>
    </row>
    <row r="130" spans="1:11" ht="38.1" customHeight="1" outlineLevel="1">
      <c r="A130" s="23"/>
      <c r="B130" s="15" t="s">
        <v>646</v>
      </c>
      <c r="C130" s="128" t="s">
        <v>822</v>
      </c>
      <c r="D130" s="16" t="s">
        <v>251</v>
      </c>
      <c r="E130" s="34" t="s">
        <v>723</v>
      </c>
      <c r="F130" s="16" t="s">
        <v>506</v>
      </c>
      <c r="G130" s="17"/>
      <c r="H130" s="17" t="s">
        <v>186</v>
      </c>
      <c r="I130" s="60" t="s">
        <v>916</v>
      </c>
      <c r="J130" s="405" t="str">
        <f t="shared" si="5"/>
        <v>à collecter</v>
      </c>
      <c r="K130" s="269"/>
    </row>
    <row r="131" spans="1:11" ht="38.1" customHeight="1" outlineLevel="1">
      <c r="A131" s="23"/>
      <c r="B131" s="118" t="s">
        <v>647</v>
      </c>
      <c r="C131" s="125" t="s">
        <v>822</v>
      </c>
      <c r="D131" s="13" t="s">
        <v>706</v>
      </c>
      <c r="E131" s="5"/>
      <c r="F131" s="13"/>
      <c r="G131" s="5" t="s">
        <v>267</v>
      </c>
      <c r="H131" s="5" t="s">
        <v>186</v>
      </c>
      <c r="I131" s="63" t="s">
        <v>916</v>
      </c>
      <c r="J131" s="404" t="str">
        <f t="shared" si="5"/>
        <v>à collecter</v>
      </c>
      <c r="K131" s="269"/>
    </row>
    <row r="132" spans="1:11" ht="52.35" customHeight="1" outlineLevel="1">
      <c r="A132" s="23"/>
      <c r="B132" s="12" t="s">
        <v>648</v>
      </c>
      <c r="C132" s="124" t="s">
        <v>823</v>
      </c>
      <c r="D132" s="13"/>
      <c r="E132" s="18"/>
      <c r="F132" s="14"/>
      <c r="G132" s="18" t="s">
        <v>182</v>
      </c>
      <c r="H132" s="18" t="s">
        <v>255</v>
      </c>
      <c r="I132" s="56" t="s">
        <v>917</v>
      </c>
      <c r="J132" s="407" t="str">
        <f>IF(OR("IME"=$B$1,"ITEP"=$B$1,"IEM"=$B$1,"IDA"=$B$1,"EEAP"=$B$1,"IDV"=$B$1,"MAS"=$B$1,"FAM/EAM"=$B$1,"CRP"=$B$1,"EANM"=$B$1,"EHPAD"=$B$1,"toutes les données"=$B$1, "IES"=$B$1),"à collecter","non concerné ")</f>
        <v>à collecter</v>
      </c>
      <c r="K132" s="269"/>
    </row>
    <row r="133" spans="1:11" ht="38.1" customHeight="1" outlineLevel="1">
      <c r="A133" s="23"/>
      <c r="B133" s="15" t="s">
        <v>649</v>
      </c>
      <c r="C133" s="128" t="s">
        <v>823</v>
      </c>
      <c r="D133" s="16" t="s">
        <v>254</v>
      </c>
      <c r="E133" s="34" t="s">
        <v>723</v>
      </c>
      <c r="F133" s="16"/>
      <c r="G133" s="17" t="s">
        <v>256</v>
      </c>
      <c r="H133" s="17" t="s">
        <v>186</v>
      </c>
      <c r="I133" s="59" t="s">
        <v>917</v>
      </c>
      <c r="J133" s="405" t="str">
        <f>IF(OR("IME"=$B$1,"ITEP"=$B$1,"IEM"=$B$1,"IDA"=$B$1,"EEAP"=$B$1,"IDV"=$B$1,"MAS"=$B$1,"FAM/EAM"=$B$1,"CRP"=$B$1,"EANM"=$B$1,"EHPAD"=$B$1,"toutes les données"=$B$1, "IES"=$B$1),"à collecter","non concerné ")</f>
        <v>à collecter</v>
      </c>
      <c r="K133" s="269"/>
    </row>
    <row r="134" spans="1:11" ht="56.1" customHeight="1" outlineLevel="1" thickBot="1">
      <c r="A134" s="24"/>
      <c r="B134" s="144" t="s">
        <v>650</v>
      </c>
      <c r="C134" s="130" t="s">
        <v>823</v>
      </c>
      <c r="D134" s="26" t="s">
        <v>529</v>
      </c>
      <c r="E134" s="35" t="s">
        <v>723</v>
      </c>
      <c r="F134" s="26" t="s">
        <v>528</v>
      </c>
      <c r="G134" s="27"/>
      <c r="H134" s="27" t="s">
        <v>186</v>
      </c>
      <c r="I134" s="75" t="s">
        <v>917</v>
      </c>
      <c r="J134" s="416" t="str">
        <f>IF(OR("IME"=$B$1,"ITEP"=$B$1,"IEM"=$B$1,"IDA"=$B$1,"EEAP"=$B$1,"IDV"=$B$1,"MAS"=$B$1,"FAM/EAM"=$B$1,"CRP"=$B$1,"EANM"=$B$1,"EHPAD"=$B$1,"toutes les données"=$B$1, "IES"=$B$1),"à collecter","non concerné ")</f>
        <v>à collecter</v>
      </c>
      <c r="K134" s="269"/>
    </row>
    <row r="135" spans="1:11" ht="28.35" customHeight="1" outlineLevel="1" thickBot="1">
      <c r="A135" s="396"/>
      <c r="B135" s="397"/>
      <c r="C135" s="398"/>
      <c r="D135" s="399"/>
      <c r="E135" s="408"/>
      <c r="F135" s="274"/>
      <c r="G135" s="400"/>
      <c r="H135" s="400"/>
      <c r="I135" s="417"/>
      <c r="J135" s="400"/>
      <c r="K135" s="270"/>
    </row>
    <row r="136" spans="1:11" ht="38.1" customHeight="1" thickBot="1">
      <c r="A136" s="20"/>
      <c r="B136" s="21"/>
      <c r="C136" s="126" t="s">
        <v>788</v>
      </c>
      <c r="D136" s="22"/>
      <c r="E136" s="28"/>
      <c r="F136" s="22"/>
      <c r="G136" s="20"/>
      <c r="H136" s="20"/>
      <c r="J136" s="20"/>
    </row>
    <row r="137" spans="1:11" ht="50.1" customHeight="1" thickBot="1">
      <c r="A137" s="262" t="s">
        <v>257</v>
      </c>
      <c r="B137" s="263"/>
      <c r="C137" s="264"/>
      <c r="D137" s="250"/>
      <c r="E137" s="265"/>
      <c r="F137" s="265"/>
      <c r="G137" s="265"/>
      <c r="H137" s="265"/>
      <c r="I137" s="246"/>
      <c r="J137" s="265"/>
      <c r="K137" s="395"/>
    </row>
    <row r="138" spans="1:11" ht="38.1" customHeight="1" outlineLevel="1">
      <c r="A138" s="427" t="s">
        <v>257</v>
      </c>
      <c r="B138" s="419" t="s">
        <v>651</v>
      </c>
      <c r="C138" s="420"/>
      <c r="D138" s="428" t="s">
        <v>180</v>
      </c>
      <c r="E138" s="500"/>
      <c r="F138" s="429"/>
      <c r="G138" s="428"/>
      <c r="H138" s="428"/>
      <c r="I138" s="428"/>
      <c r="J138" s="430"/>
      <c r="K138" s="269"/>
    </row>
    <row r="139" spans="1:11" ht="38.1" customHeight="1" outlineLevel="1">
      <c r="A139" s="9" t="s">
        <v>257</v>
      </c>
      <c r="B139" s="12" t="s">
        <v>652</v>
      </c>
      <c r="C139" s="124" t="s">
        <v>824</v>
      </c>
      <c r="D139" s="13"/>
      <c r="E139" s="18"/>
      <c r="F139" s="14"/>
      <c r="G139" s="18" t="s">
        <v>186</v>
      </c>
      <c r="H139" s="18" t="s">
        <v>676</v>
      </c>
      <c r="I139" s="55" t="s">
        <v>918</v>
      </c>
      <c r="J139" s="407" t="str">
        <f>IF(OR("IME"=$B$1,"ITEP"=$B$1,"IEM"=$B$1,"IDA"=$B$1,"EEAP"=$B$1,"IDV"=$B$1,"MAS"=$B$1,"FAM/EAM"=$B$1,"CRP"=$B$1,"EANM"=$B$1,"EHPAD"=$B$1,"ESAT"=$B$1,"toutes les données"=$B$1,"IES"=$B$1),"à collecter","non concerné ")</f>
        <v>à collecter</v>
      </c>
      <c r="K139" s="269"/>
    </row>
    <row r="140" spans="1:11" ht="63" customHeight="1" outlineLevel="1">
      <c r="A140" s="9" t="s">
        <v>257</v>
      </c>
      <c r="B140" s="582" t="s">
        <v>653</v>
      </c>
      <c r="C140" s="594" t="s">
        <v>824</v>
      </c>
      <c r="D140" s="578" t="s">
        <v>529</v>
      </c>
      <c r="E140" s="579"/>
      <c r="F140" s="578" t="s">
        <v>877</v>
      </c>
      <c r="G140" s="579"/>
      <c r="H140" s="579"/>
      <c r="I140" s="580" t="s">
        <v>918</v>
      </c>
      <c r="J140" s="581" t="str">
        <f>IF(OR("IME"=$B$1,"ITEP"=$B$1,"IEM"=$B$1,"IDA"=$B$1,"EEAP"=$B$1,"IDV"=$B$1,"MAS"=$B$1,"FAM/EAM"=$B$1,"CRP"=$B$1,"EANM"=$B$1,"EHPAD"=$B$1,"ESAT"=$B$1,"toutes les données"=$B$1,"IES"=$B$1),"à collecter","non concerné ")</f>
        <v>à collecter</v>
      </c>
      <c r="K140" s="269"/>
    </row>
    <row r="141" spans="1:11" ht="68.849999999999994" customHeight="1" outlineLevel="1">
      <c r="A141" s="9" t="s">
        <v>257</v>
      </c>
      <c r="B141" s="15" t="s">
        <v>654</v>
      </c>
      <c r="C141" s="128" t="s">
        <v>824</v>
      </c>
      <c r="D141" s="16" t="s">
        <v>530</v>
      </c>
      <c r="E141" s="34" t="s">
        <v>723</v>
      </c>
      <c r="F141" s="16" t="s">
        <v>528</v>
      </c>
      <c r="G141" s="17"/>
      <c r="H141" s="17"/>
      <c r="I141" s="58" t="s">
        <v>918</v>
      </c>
      <c r="J141" s="405" t="str">
        <f>IF(OR("IME"=$B$1,"ITEP"=$B$1,"IEM"=$B$1,"IDA"=$B$1,"EEAP"=$B$1,"IDV"=$B$1,"MAS"=$B$1,"FAM/EAM"=$B$1,"CRP"=$B$1,"EANM"=$B$1,"EHPAD"=$B$1,"ESAT"=$B$1,"toutes les données"=$B$1,"IES"=$B$1),"à collecter","non concerné ")</f>
        <v>à collecter</v>
      </c>
      <c r="K141" s="269"/>
    </row>
    <row r="142" spans="1:11" ht="38.1" customHeight="1" outlineLevel="1">
      <c r="A142" s="9" t="s">
        <v>257</v>
      </c>
      <c r="B142" s="12" t="s">
        <v>655</v>
      </c>
      <c r="C142" s="124" t="s">
        <v>825</v>
      </c>
      <c r="D142" s="13"/>
      <c r="E142" s="18"/>
      <c r="F142" s="14"/>
      <c r="G142" s="18" t="s">
        <v>186</v>
      </c>
      <c r="H142" s="18" t="s">
        <v>677</v>
      </c>
      <c r="I142" s="55" t="s">
        <v>880</v>
      </c>
      <c r="J142" s="407" t="str">
        <f>IF(OR("CAMSP"=$B$1,"CMPP"=$B$1,"toutes les données"=$B$1),"à collecter","non concerné ")</f>
        <v xml:space="preserve">non concerné </v>
      </c>
      <c r="K142" s="269"/>
    </row>
    <row r="143" spans="1:11" ht="38.1" customHeight="1" outlineLevel="1">
      <c r="A143" s="9" t="s">
        <v>257</v>
      </c>
      <c r="B143" s="15" t="s">
        <v>656</v>
      </c>
      <c r="C143" s="128" t="s">
        <v>825</v>
      </c>
      <c r="D143" s="16" t="s">
        <v>258</v>
      </c>
      <c r="E143" s="34" t="s">
        <v>723</v>
      </c>
      <c r="F143" s="16"/>
      <c r="G143" s="17"/>
      <c r="H143" s="17" t="s">
        <v>186</v>
      </c>
      <c r="I143" s="60" t="s">
        <v>880</v>
      </c>
      <c r="J143" s="405" t="str">
        <f>IF(OR("CAMSP"=$B$1,"CMPP"=$B$1,"toutes les données"=$B$1),"à collecter","non concerné ")</f>
        <v xml:space="preserve">non concerné </v>
      </c>
      <c r="K143" s="269"/>
    </row>
    <row r="144" spans="1:11" ht="56.1" customHeight="1" outlineLevel="1">
      <c r="A144" s="9" t="s">
        <v>257</v>
      </c>
      <c r="B144" s="582" t="s">
        <v>657</v>
      </c>
      <c r="C144" s="594" t="s">
        <v>825</v>
      </c>
      <c r="D144" s="578" t="s">
        <v>259</v>
      </c>
      <c r="E144" s="579"/>
      <c r="F144" s="578" t="s">
        <v>870</v>
      </c>
      <c r="G144" s="579"/>
      <c r="H144" s="579"/>
      <c r="I144" s="580" t="s">
        <v>880</v>
      </c>
      <c r="J144" s="581" t="str">
        <f>IF(OR("CAMSP"=$B$1,"CMPP"=$B$1,"toutes les données"=$B$1),"à collecter","non concerné ")</f>
        <v xml:space="preserve">non concerné </v>
      </c>
      <c r="K144" s="269"/>
    </row>
    <row r="145" spans="1:11" s="3" customFormat="1" ht="38.1" customHeight="1" outlineLevel="1">
      <c r="A145" s="9" t="s">
        <v>257</v>
      </c>
      <c r="B145" s="12">
        <v>1075</v>
      </c>
      <c r="C145" s="124" t="s">
        <v>826</v>
      </c>
      <c r="D145" s="13"/>
      <c r="E145" s="18"/>
      <c r="F145" s="14"/>
      <c r="G145" s="18" t="s">
        <v>186</v>
      </c>
      <c r="H145" s="18" t="s">
        <v>677</v>
      </c>
      <c r="I145" s="55" t="s">
        <v>918</v>
      </c>
      <c r="J145" s="407" t="str">
        <f t="shared" ref="J145:J153" si="6">IF(OR("IME"=$B$1,"ITEP"=$B$1,"IEM"=$B$1,"IDA"=$B$1,"EEAP"=$B$1,"IDV"=$B$1,"MAS"=$B$1,"FAM/EAM"=$B$1,"CRP"=$B$1,"EANM"=$B$1,"EHPAD"=$B$1,"ESAT"=$B$1,"toutes les données"=$B$1,"IES"=$B$1),"à collecter","non concerné ")</f>
        <v>à collecter</v>
      </c>
      <c r="K145" s="269"/>
    </row>
    <row r="146" spans="1:11" s="3" customFormat="1" ht="38.1" customHeight="1" outlineLevel="1">
      <c r="A146" s="9" t="s">
        <v>257</v>
      </c>
      <c r="B146" s="15">
        <v>1076</v>
      </c>
      <c r="C146" s="128" t="s">
        <v>826</v>
      </c>
      <c r="D146" s="16" t="s">
        <v>524</v>
      </c>
      <c r="E146" s="34" t="s">
        <v>723</v>
      </c>
      <c r="F146" s="16"/>
      <c r="G146" s="17"/>
      <c r="H146" s="17"/>
      <c r="I146" s="60" t="s">
        <v>918</v>
      </c>
      <c r="J146" s="405" t="str">
        <f t="shared" si="6"/>
        <v>à collecter</v>
      </c>
      <c r="K146" s="269"/>
    </row>
    <row r="147" spans="1:11" s="3" customFormat="1" ht="38.1" customHeight="1" outlineLevel="1">
      <c r="A147" s="9" t="s">
        <v>257</v>
      </c>
      <c r="B147" s="15">
        <v>1077</v>
      </c>
      <c r="C147" s="128" t="s">
        <v>826</v>
      </c>
      <c r="D147" s="16" t="s">
        <v>525</v>
      </c>
      <c r="E147" s="34" t="s">
        <v>723</v>
      </c>
      <c r="F147" s="16" t="s">
        <v>260</v>
      </c>
      <c r="G147" s="17"/>
      <c r="H147" s="17" t="s">
        <v>261</v>
      </c>
      <c r="I147" s="60" t="s">
        <v>918</v>
      </c>
      <c r="J147" s="405" t="str">
        <f t="shared" si="6"/>
        <v>à collecter</v>
      </c>
      <c r="K147" s="269"/>
    </row>
    <row r="148" spans="1:11" ht="38.1" customHeight="1" outlineLevel="1">
      <c r="A148" s="9" t="s">
        <v>257</v>
      </c>
      <c r="B148" s="12">
        <v>1078</v>
      </c>
      <c r="C148" s="124" t="s">
        <v>827</v>
      </c>
      <c r="D148" s="13"/>
      <c r="E148" s="18"/>
      <c r="F148" s="14"/>
      <c r="G148" s="18" t="s">
        <v>186</v>
      </c>
      <c r="H148" s="18" t="s">
        <v>677</v>
      </c>
      <c r="I148" s="55" t="s">
        <v>918</v>
      </c>
      <c r="J148" s="407" t="str">
        <f t="shared" si="6"/>
        <v>à collecter</v>
      </c>
      <c r="K148" s="269"/>
    </row>
    <row r="149" spans="1:11" ht="38.1" customHeight="1" outlineLevel="1">
      <c r="A149" s="9" t="s">
        <v>257</v>
      </c>
      <c r="B149" s="15">
        <v>1079</v>
      </c>
      <c r="C149" s="128" t="s">
        <v>827</v>
      </c>
      <c r="D149" s="16" t="s">
        <v>501</v>
      </c>
      <c r="E149" s="34" t="s">
        <v>723</v>
      </c>
      <c r="F149" s="16"/>
      <c r="G149" s="17"/>
      <c r="H149" s="17"/>
      <c r="I149" s="60" t="s">
        <v>918</v>
      </c>
      <c r="J149" s="405" t="str">
        <f t="shared" si="6"/>
        <v>à collecter</v>
      </c>
      <c r="K149" s="269"/>
    </row>
    <row r="150" spans="1:11" ht="38.1" customHeight="1" outlineLevel="1">
      <c r="A150" s="9" t="s">
        <v>257</v>
      </c>
      <c r="B150" s="15">
        <v>1080</v>
      </c>
      <c r="C150" s="128" t="s">
        <v>827</v>
      </c>
      <c r="D150" s="16" t="s">
        <v>491</v>
      </c>
      <c r="E150" s="34" t="s">
        <v>723</v>
      </c>
      <c r="F150" s="16"/>
      <c r="G150" s="17"/>
      <c r="H150" s="17"/>
      <c r="I150" s="60" t="s">
        <v>1064</v>
      </c>
      <c r="J150" s="405" t="str">
        <f t="shared" si="6"/>
        <v>à collecter</v>
      </c>
      <c r="K150" s="269"/>
    </row>
    <row r="151" spans="1:11" ht="38.1" customHeight="1" outlineLevel="1">
      <c r="A151" s="9" t="s">
        <v>257</v>
      </c>
      <c r="B151" s="12">
        <v>1081</v>
      </c>
      <c r="C151" s="124" t="s">
        <v>828</v>
      </c>
      <c r="D151" s="13"/>
      <c r="E151" s="18"/>
      <c r="F151" s="14"/>
      <c r="G151" s="18" t="s">
        <v>186</v>
      </c>
      <c r="H151" s="18" t="s">
        <v>677</v>
      </c>
      <c r="I151" s="55" t="s">
        <v>918</v>
      </c>
      <c r="J151" s="407" t="str">
        <f t="shared" si="6"/>
        <v>à collecter</v>
      </c>
      <c r="K151" s="269"/>
    </row>
    <row r="152" spans="1:11" ht="38.1" customHeight="1" outlineLevel="1">
      <c r="A152" s="9" t="s">
        <v>257</v>
      </c>
      <c r="B152" s="15">
        <v>1082</v>
      </c>
      <c r="C152" s="128" t="s">
        <v>828</v>
      </c>
      <c r="D152" s="16" t="s">
        <v>502</v>
      </c>
      <c r="E152" s="34" t="s">
        <v>723</v>
      </c>
      <c r="F152" s="16"/>
      <c r="G152" s="17"/>
      <c r="H152" s="17"/>
      <c r="I152" s="60" t="s">
        <v>918</v>
      </c>
      <c r="J152" s="405" t="str">
        <f t="shared" si="6"/>
        <v>à collecter</v>
      </c>
      <c r="K152" s="269"/>
    </row>
    <row r="153" spans="1:11" ht="38.1" customHeight="1" outlineLevel="1">
      <c r="A153" s="9" t="s">
        <v>257</v>
      </c>
      <c r="B153" s="15">
        <v>1083</v>
      </c>
      <c r="C153" s="128" t="s">
        <v>828</v>
      </c>
      <c r="D153" s="16" t="s">
        <v>492</v>
      </c>
      <c r="E153" s="34" t="s">
        <v>723</v>
      </c>
      <c r="F153" s="16"/>
      <c r="G153" s="17"/>
      <c r="H153" s="17"/>
      <c r="I153" s="60" t="s">
        <v>918</v>
      </c>
      <c r="J153" s="405" t="str">
        <f t="shared" si="6"/>
        <v>à collecter</v>
      </c>
      <c r="K153" s="269"/>
    </row>
    <row r="154" spans="1:11" ht="38.1" customHeight="1" outlineLevel="1">
      <c r="A154" s="355" t="s">
        <v>257</v>
      </c>
      <c r="B154" s="353" t="s">
        <v>658</v>
      </c>
      <c r="C154" s="354" t="s">
        <v>788</v>
      </c>
      <c r="D154" s="251" t="s">
        <v>262</v>
      </c>
      <c r="E154" s="252"/>
      <c r="F154" s="256"/>
      <c r="G154" s="255"/>
      <c r="H154" s="255"/>
      <c r="I154" s="257"/>
      <c r="J154" s="431"/>
      <c r="K154" s="269"/>
    </row>
    <row r="155" spans="1:11" ht="38.1" customHeight="1" outlineLevel="1">
      <c r="A155" s="9" t="s">
        <v>257</v>
      </c>
      <c r="B155" s="12" t="s">
        <v>659</v>
      </c>
      <c r="C155" s="124" t="s">
        <v>829</v>
      </c>
      <c r="D155" s="13"/>
      <c r="E155" s="18"/>
      <c r="F155" s="14"/>
      <c r="G155" s="18" t="s">
        <v>263</v>
      </c>
      <c r="H155" s="18" t="s">
        <v>264</v>
      </c>
      <c r="I155" s="55" t="s">
        <v>918</v>
      </c>
      <c r="J155" s="407" t="str">
        <f>IF(OR("IME"=$B$1,"ITEP"=$B$1,"IEM"=$B$1,"IDA"=$B$1,"EEAP"=$B$1,"IDV"=$B$1,"MAS"=$B$1,"FAM/EAM"=$B$1,"CRP"=$B$1,"EANM"=$B$1,"EHPAD"=$B$1,"ESAT"=$B$1,"toutes les données"=$B$1,"IES"=$B$1),"à collecter","non concerné ")</f>
        <v>à collecter</v>
      </c>
      <c r="K155" s="269"/>
    </row>
    <row r="156" spans="1:11" ht="38.1" customHeight="1" outlineLevel="1">
      <c r="A156" s="9" t="s">
        <v>257</v>
      </c>
      <c r="B156" s="15" t="s">
        <v>660</v>
      </c>
      <c r="C156" s="128" t="s">
        <v>829</v>
      </c>
      <c r="D156" s="16" t="s">
        <v>707</v>
      </c>
      <c r="E156" s="34" t="s">
        <v>723</v>
      </c>
      <c r="F156" s="16"/>
      <c r="G156" s="17"/>
      <c r="H156" s="17" t="s">
        <v>186</v>
      </c>
      <c r="I156" s="58" t="s">
        <v>918</v>
      </c>
      <c r="J156" s="405" t="str">
        <f>IF(OR("IME"=$B$1,"ITEP"=$B$1,"IMP"=$B$1,"IDA"=$B$1,"EEAP"=$B$1,"IDV"=$B$1,"MAS"=$B$1,"FAM/EAM"=$B$1,"CRP"=$B$1,"EANM"=$B$1,"EHPAD"=$B$1,"ESAT"=$B$1,"toutes les données"=$B$1,"IES"=$B$1),"à collecter","non concerné ")</f>
        <v>à collecter</v>
      </c>
      <c r="K156" s="269"/>
    </row>
    <row r="157" spans="1:11" ht="38.1" customHeight="1" outlineLevel="1">
      <c r="A157" s="9" t="s">
        <v>257</v>
      </c>
      <c r="B157" s="15" t="s">
        <v>661</v>
      </c>
      <c r="C157" s="128" t="s">
        <v>829</v>
      </c>
      <c r="D157" s="16" t="s">
        <v>708</v>
      </c>
      <c r="E157" s="34" t="s">
        <v>723</v>
      </c>
      <c r="F157" s="16"/>
      <c r="G157" s="17"/>
      <c r="H157" s="17" t="s">
        <v>186</v>
      </c>
      <c r="I157" s="58" t="s">
        <v>918</v>
      </c>
      <c r="J157" s="405" t="str">
        <f>IF(OR("IME"=$B$1,"ITEP"=$B$1,"IEM"=$B$1,"IDA"=$B$1,"EEAP"=$B$1,"IDV"=$B$1,"MAS"=$B$1,"FAM/EAM"=$B$1,"CRP"=$B$1,"EANM"=$B$1,"EHPAD"=$B$1,"ESAT"=$B$1,"toutes les données"=$B$1,"IES"=$B$1),"à collecter","non concerné ")</f>
        <v>à collecter</v>
      </c>
      <c r="K157" s="269"/>
    </row>
    <row r="158" spans="1:11" ht="38.1" customHeight="1" outlineLevel="1">
      <c r="A158" s="9" t="s">
        <v>257</v>
      </c>
      <c r="B158" s="12" t="s">
        <v>662</v>
      </c>
      <c r="C158" s="124" t="s">
        <v>830</v>
      </c>
      <c r="D158" s="13"/>
      <c r="E158" s="18"/>
      <c r="F158" s="14"/>
      <c r="G158" s="18" t="s">
        <v>182</v>
      </c>
      <c r="H158" s="18" t="s">
        <v>266</v>
      </c>
      <c r="I158" s="55" t="s">
        <v>880</v>
      </c>
      <c r="J158" s="407" t="str">
        <f>IF(OR("CAMSP"=$B$1,"CMPP"=$B$1,"toutes les données"=$B$1),"à collecter","non concerné ")</f>
        <v xml:space="preserve">non concerné </v>
      </c>
      <c r="K158" s="269"/>
    </row>
    <row r="159" spans="1:11" ht="38.1" customHeight="1" outlineLevel="1">
      <c r="A159" s="9" t="s">
        <v>257</v>
      </c>
      <c r="B159" s="15" t="s">
        <v>663</v>
      </c>
      <c r="C159" s="128" t="s">
        <v>830</v>
      </c>
      <c r="D159" s="16" t="s">
        <v>265</v>
      </c>
      <c r="E159" s="34" t="s">
        <v>723</v>
      </c>
      <c r="F159" s="16"/>
      <c r="G159" s="17"/>
      <c r="H159" s="17" t="s">
        <v>186</v>
      </c>
      <c r="I159" s="60" t="s">
        <v>880</v>
      </c>
      <c r="J159" s="405" t="str">
        <f>IF(OR("CAMSP"=$B$1,"CMPP"=$B$1,"toutes les données"=$B$1),"à collecter","non concerné ")</f>
        <v xml:space="preserve">non concerné </v>
      </c>
      <c r="K159" s="269"/>
    </row>
    <row r="160" spans="1:11" ht="38.1" customHeight="1" outlineLevel="1">
      <c r="A160" s="9" t="s">
        <v>257</v>
      </c>
      <c r="B160" s="15" t="s">
        <v>664</v>
      </c>
      <c r="C160" s="128" t="s">
        <v>830</v>
      </c>
      <c r="D160" s="16" t="s">
        <v>709</v>
      </c>
      <c r="E160" s="34" t="s">
        <v>723</v>
      </c>
      <c r="F160" s="16"/>
      <c r="G160" s="17"/>
      <c r="H160" s="17" t="s">
        <v>405</v>
      </c>
      <c r="I160" s="60" t="s">
        <v>880</v>
      </c>
      <c r="J160" s="405" t="str">
        <f>IF(OR("CAMSP"=$B$1,"CMPP"=$B$1,"toutes les données"=$B$1),"à collecter","non concerné ")</f>
        <v xml:space="preserve">non concerné </v>
      </c>
      <c r="K160" s="269"/>
    </row>
    <row r="161" spans="1:11" ht="59.85" customHeight="1" outlineLevel="1">
      <c r="A161" s="9" t="s">
        <v>257</v>
      </c>
      <c r="B161" s="12" t="s">
        <v>665</v>
      </c>
      <c r="C161" s="124" t="s">
        <v>912</v>
      </c>
      <c r="D161" s="13"/>
      <c r="E161" s="18"/>
      <c r="F161" s="13" t="s">
        <v>528</v>
      </c>
      <c r="G161" s="18" t="s">
        <v>186</v>
      </c>
      <c r="H161" s="18"/>
      <c r="I161" s="55"/>
      <c r="J161" s="407"/>
      <c r="K161" s="269"/>
    </row>
    <row r="162" spans="1:11" ht="60.6" customHeight="1" outlineLevel="1">
      <c r="A162" s="9" t="s">
        <v>257</v>
      </c>
      <c r="B162" s="582" t="s">
        <v>666</v>
      </c>
      <c r="C162" s="594" t="s">
        <v>912</v>
      </c>
      <c r="D162" s="578" t="s">
        <v>672</v>
      </c>
      <c r="E162" s="579"/>
      <c r="F162" s="578" t="s">
        <v>864</v>
      </c>
      <c r="G162" s="579"/>
      <c r="H162" s="579"/>
      <c r="I162" s="580" t="s">
        <v>916</v>
      </c>
      <c r="J162" s="581" t="str">
        <f>IF(OR("IME"=$B$1,"ITEP"=$B$1,"IEM"=$B$1,"IDA"=$B$1,"EEAP"=$B$1,"IDV"=$B$1,"MAS"=$B$1,"FAM/EAM"=$B$1,"CRP"=$B$1,"EANM"=$B$1,"EHPAD"=$B$1,"ESAT"=$B$1,"SSIAD"=$B$1,"SESSAD"=$B$1,"SAMSAH"=$B$1,"SPASAD"=$B$1,"SAVS"=$B$1,"CAMSP"=$B$1,"CMPP"=$B$1,"toutes les données"=$B$1,"IES"=$B$1),"à collecter","non concerné ")</f>
        <v>à collecter</v>
      </c>
      <c r="K162" s="269"/>
    </row>
    <row r="163" spans="1:11" s="3" customFormat="1" ht="51.6" customHeight="1" outlineLevel="1">
      <c r="A163" s="440" t="s">
        <v>257</v>
      </c>
      <c r="B163" s="441">
        <v>1084</v>
      </c>
      <c r="C163" s="442" t="s">
        <v>912</v>
      </c>
      <c r="D163" s="443" t="s">
        <v>526</v>
      </c>
      <c r="E163" s="444" t="s">
        <v>723</v>
      </c>
      <c r="F163" s="443" t="s">
        <v>528</v>
      </c>
      <c r="G163" s="445"/>
      <c r="H163" s="445"/>
      <c r="I163" s="446" t="s">
        <v>916</v>
      </c>
      <c r="J163" s="447" t="str">
        <f>IF(OR("IME"=$B$1,"ITEP"=$B$1,"IEM"=$B$1,"IDA"=$B$1,"EEAP"=$B$1,"IDV"=$B$1,"MAS"=$B$1,"FAM/EAM"=$B$1,"CRP"=$B$1,"EANM"=$B$1,"EHPAD"=$B$1,"ESAT"=$B$1,"SSIAD"=$B$1,"SESSAD"=$B$1,"SAMSAH"=$B$1,"SPASAD"=$B$1,"SAVS"=$B$1,"CAMSP"=$B$1,"CMPP"=$B$1,"toutes les données"=$B$1,"IES"=$B$1),"à collecter","non concerné ")</f>
        <v>à collecter</v>
      </c>
      <c r="K163" s="269"/>
    </row>
    <row r="164" spans="1:11" s="3" customFormat="1" ht="38.1" customHeight="1" outlineLevel="1">
      <c r="A164" s="425"/>
      <c r="B164" s="29"/>
      <c r="C164" s="127" t="s">
        <v>788</v>
      </c>
      <c r="D164" s="30"/>
      <c r="E164" s="448"/>
      <c r="F164" s="30"/>
      <c r="G164" s="31"/>
      <c r="H164" s="31"/>
      <c r="I164" s="152"/>
      <c r="J164" s="449"/>
      <c r="K164" s="269"/>
    </row>
    <row r="165" spans="1:11" ht="38.1" customHeight="1" outlineLevel="1" thickBot="1">
      <c r="A165" s="432"/>
      <c r="B165" s="433" t="s">
        <v>667</v>
      </c>
      <c r="C165" s="434" t="s">
        <v>831</v>
      </c>
      <c r="D165" s="435" t="s">
        <v>171</v>
      </c>
      <c r="E165" s="436"/>
      <c r="F165" s="435"/>
      <c r="G165" s="437"/>
      <c r="H165" s="437"/>
      <c r="I165" s="438" t="s">
        <v>916</v>
      </c>
      <c r="J165" s="439"/>
      <c r="K165" s="269"/>
    </row>
    <row r="166" spans="1:11" ht="20.100000000000001" customHeight="1" outlineLevel="1" thickBot="1">
      <c r="A166" s="271"/>
      <c r="B166" s="272"/>
      <c r="C166" s="273"/>
      <c r="D166" s="274"/>
      <c r="E166" s="426"/>
      <c r="F166" s="274"/>
      <c r="G166" s="275"/>
      <c r="H166" s="275"/>
      <c r="I166" s="409"/>
      <c r="J166" s="275"/>
      <c r="K166" s="270"/>
    </row>
    <row r="167" spans="1:11" ht="38.1" customHeight="1" thickBot="1">
      <c r="A167" s="20"/>
      <c r="B167" s="21"/>
      <c r="C167" s="126" t="s">
        <v>788</v>
      </c>
      <c r="D167" s="22"/>
      <c r="E167" s="28"/>
      <c r="F167" s="22"/>
      <c r="G167" s="20"/>
      <c r="H167" s="20"/>
      <c r="J167" s="20"/>
    </row>
    <row r="168" spans="1:11" ht="50.1" customHeight="1" thickBot="1">
      <c r="A168" s="450" t="s">
        <v>268</v>
      </c>
      <c r="B168" s="451"/>
      <c r="C168" s="452"/>
      <c r="D168" s="453"/>
      <c r="E168" s="453"/>
      <c r="F168" s="453"/>
      <c r="G168" s="453"/>
      <c r="H168" s="453"/>
      <c r="I168" s="454"/>
      <c r="J168" s="453"/>
      <c r="K168" s="395"/>
    </row>
    <row r="169" spans="1:11" ht="38.1" customHeight="1" outlineLevel="1">
      <c r="A169" s="266" t="s">
        <v>268</v>
      </c>
      <c r="B169" s="267" t="s">
        <v>668</v>
      </c>
      <c r="C169" s="268"/>
      <c r="D169" s="258" t="s">
        <v>180</v>
      </c>
      <c r="E169" s="259"/>
      <c r="F169" s="260"/>
      <c r="G169" s="259"/>
      <c r="H169" s="259"/>
      <c r="I169" s="261"/>
      <c r="J169" s="403"/>
      <c r="K169" s="269"/>
    </row>
    <row r="170" spans="1:11" ht="38.1" customHeight="1" outlineLevel="1">
      <c r="A170" s="10" t="s">
        <v>268</v>
      </c>
      <c r="B170" s="12" t="s">
        <v>669</v>
      </c>
      <c r="C170" s="124" t="s">
        <v>832</v>
      </c>
      <c r="D170" s="13"/>
      <c r="E170" s="18"/>
      <c r="F170" s="14"/>
      <c r="G170" s="18" t="s">
        <v>269</v>
      </c>
      <c r="H170" s="18" t="s">
        <v>270</v>
      </c>
      <c r="I170" s="55" t="s">
        <v>919</v>
      </c>
      <c r="J170" s="407" t="str">
        <f t="shared" ref="J170:J182" si="7">IF(OR("IME"=$B$1,"ITEP"=$B$1,"IEM"=$B$1,"IDA"=$B$1,"EEAP"=$B$1,"IDV"=$B$1,"MAS"=$B$1,"FAM/EAM"=$B$1,"CRP"=$B$1,"EANM"=$B$1,"EHPAD"=$B$1,"ESAT"=$B$1,"SSIAD"=$B$1,"SESSAD"=$B$1,"SAMSAH"=$B$1,"SPASAD"=$B$1,"SAVS"=$B$1,"toutes les données"=$B$1,"IES"=$B$1),"à collecter","non concerné ")</f>
        <v>à collecter</v>
      </c>
      <c r="K170" s="269"/>
    </row>
    <row r="171" spans="1:11" ht="38.1" customHeight="1" outlineLevel="1">
      <c r="A171" s="10" t="s">
        <v>268</v>
      </c>
      <c r="B171" s="131" t="s">
        <v>670</v>
      </c>
      <c r="C171" s="128" t="s">
        <v>832</v>
      </c>
      <c r="D171" s="16" t="s">
        <v>710</v>
      </c>
      <c r="E171" s="34" t="s">
        <v>723</v>
      </c>
      <c r="F171" s="16" t="s">
        <v>867</v>
      </c>
      <c r="G171" s="17"/>
      <c r="H171" s="17" t="s">
        <v>271</v>
      </c>
      <c r="I171" s="60" t="s">
        <v>919</v>
      </c>
      <c r="J171" s="405" t="str">
        <f t="shared" si="7"/>
        <v>à collecter</v>
      </c>
      <c r="K171" s="269"/>
    </row>
    <row r="172" spans="1:11" ht="77.099999999999994" customHeight="1" outlineLevel="1">
      <c r="A172" s="10" t="s">
        <v>268</v>
      </c>
      <c r="B172" s="582" t="s">
        <v>671</v>
      </c>
      <c r="C172" s="594" t="s">
        <v>832</v>
      </c>
      <c r="D172" s="578" t="s">
        <v>711</v>
      </c>
      <c r="E172" s="579"/>
      <c r="F172" s="578" t="s">
        <v>712</v>
      </c>
      <c r="G172" s="579"/>
      <c r="H172" s="579"/>
      <c r="I172" s="580" t="s">
        <v>919</v>
      </c>
      <c r="J172" s="581" t="str">
        <f t="shared" si="7"/>
        <v>à collecter</v>
      </c>
      <c r="K172" s="269"/>
    </row>
    <row r="173" spans="1:11" ht="105" customHeight="1" outlineLevel="1">
      <c r="A173" s="622"/>
      <c r="B173" s="661">
        <v>1193</v>
      </c>
      <c r="C173" s="124" t="s">
        <v>1106</v>
      </c>
      <c r="D173" s="624"/>
      <c r="E173" s="625"/>
      <c r="F173" s="625"/>
      <c r="G173" s="18" t="s">
        <v>269</v>
      </c>
      <c r="H173" s="18" t="s">
        <v>270</v>
      </c>
      <c r="I173" s="63" t="s">
        <v>1110</v>
      </c>
      <c r="J173" s="407" t="str">
        <f t="shared" ref="J173:J178" si="8">IF(OR("IME"=$B$1,"ITEP"=$B$1,"IEM"=$B$1,"IDA"=$B$1,"EEAP"=$B$1,"IDV"=$B$1,"MAS"=$B$1,"FAM/EAM"=$B$1,"CRP"=$B$1,"EANM"=$B$1,"EHPAD"=$B$1,"ESAT"=$B$1,"IES"=$B$1,"toutes les données"=$B$1),"à collecter","non concerné ")</f>
        <v>à collecter</v>
      </c>
      <c r="K173" s="269"/>
    </row>
    <row r="174" spans="1:11" ht="77.099999999999994" customHeight="1" outlineLevel="1">
      <c r="A174" s="622"/>
      <c r="B174" s="661">
        <v>1194</v>
      </c>
      <c r="C174" s="623"/>
      <c r="D174" s="13" t="s">
        <v>1107</v>
      </c>
      <c r="E174" s="34" t="s">
        <v>723</v>
      </c>
      <c r="F174" s="625"/>
      <c r="G174" s="625"/>
      <c r="H174" s="5" t="s">
        <v>1109</v>
      </c>
      <c r="I174" s="63" t="s">
        <v>1110</v>
      </c>
      <c r="J174" s="407" t="str">
        <f t="shared" si="8"/>
        <v>à collecter</v>
      </c>
      <c r="K174" s="269"/>
    </row>
    <row r="175" spans="1:11" ht="77.099999999999994" customHeight="1" outlineLevel="1">
      <c r="A175" s="622"/>
      <c r="B175" s="626">
        <v>1195</v>
      </c>
      <c r="C175" s="578"/>
      <c r="D175" s="579" t="s">
        <v>46</v>
      </c>
      <c r="E175" s="578"/>
      <c r="F175" s="579" t="s">
        <v>1108</v>
      </c>
      <c r="G175" s="579"/>
      <c r="H175" s="580"/>
      <c r="I175" s="580" t="s">
        <v>1110</v>
      </c>
      <c r="J175" s="407" t="str">
        <f t="shared" si="8"/>
        <v>à collecter</v>
      </c>
      <c r="K175" s="269"/>
    </row>
    <row r="176" spans="1:11" ht="77.099999999999994" customHeight="1" outlineLevel="1">
      <c r="A176" s="622"/>
      <c r="B176" s="661">
        <v>1196</v>
      </c>
      <c r="C176" s="124" t="s">
        <v>1111</v>
      </c>
      <c r="D176" s="624"/>
      <c r="E176" s="625"/>
      <c r="F176" s="625"/>
      <c r="G176" s="625" t="s">
        <v>269</v>
      </c>
      <c r="H176" s="625" t="s">
        <v>280</v>
      </c>
      <c r="I176" s="63" t="s">
        <v>1110</v>
      </c>
      <c r="J176" s="407" t="str">
        <f t="shared" si="8"/>
        <v>à collecter</v>
      </c>
      <c r="K176" s="269"/>
    </row>
    <row r="177" spans="1:11" ht="77.099999999999994" customHeight="1" outlineLevel="1">
      <c r="A177" s="622"/>
      <c r="B177" s="661">
        <v>1197</v>
      </c>
      <c r="C177" s="623"/>
      <c r="D177" s="624" t="s">
        <v>1112</v>
      </c>
      <c r="E177" s="34" t="s">
        <v>723</v>
      </c>
      <c r="F177" s="2"/>
      <c r="G177" s="625"/>
      <c r="H177" s="20" t="s">
        <v>1115</v>
      </c>
      <c r="I177" s="63" t="s">
        <v>1110</v>
      </c>
      <c r="J177" s="407" t="str">
        <f t="shared" si="8"/>
        <v>à collecter</v>
      </c>
      <c r="K177" s="269"/>
    </row>
    <row r="178" spans="1:11" ht="77.099999999999994" customHeight="1" outlineLevel="1">
      <c r="A178" s="622"/>
      <c r="B178" s="626">
        <v>1198</v>
      </c>
      <c r="C178" s="578"/>
      <c r="D178" s="579" t="s">
        <v>1113</v>
      </c>
      <c r="E178" s="578"/>
      <c r="F178" s="579" t="s">
        <v>1114</v>
      </c>
      <c r="G178" s="579"/>
      <c r="H178" s="579"/>
      <c r="I178" s="580" t="s">
        <v>1110</v>
      </c>
      <c r="J178" s="407" t="str">
        <f t="shared" si="8"/>
        <v>à collecter</v>
      </c>
      <c r="K178" s="269"/>
    </row>
    <row r="179" spans="1:11" ht="61.5" customHeight="1" outlineLevel="1">
      <c r="A179" s="10" t="s">
        <v>268</v>
      </c>
      <c r="B179" s="118" t="s">
        <v>272</v>
      </c>
      <c r="C179" s="124" t="s">
        <v>1006</v>
      </c>
      <c r="D179" s="13"/>
      <c r="E179" s="18"/>
      <c r="F179" s="14"/>
      <c r="G179" s="18" t="s">
        <v>269</v>
      </c>
      <c r="H179" s="18" t="s">
        <v>270</v>
      </c>
      <c r="I179" s="55" t="s">
        <v>919</v>
      </c>
      <c r="J179" s="407" t="str">
        <f t="shared" si="7"/>
        <v>à collecter</v>
      </c>
      <c r="K179" s="269"/>
    </row>
    <row r="180" spans="1:11" ht="56.85" customHeight="1" outlineLevel="1">
      <c r="A180" s="10" t="s">
        <v>268</v>
      </c>
      <c r="B180" s="582" t="s">
        <v>273</v>
      </c>
      <c r="C180" s="594" t="s">
        <v>913</v>
      </c>
      <c r="D180" s="578" t="s">
        <v>713</v>
      </c>
      <c r="E180" s="579"/>
      <c r="F180" s="578" t="s">
        <v>869</v>
      </c>
      <c r="G180" s="579"/>
      <c r="H180" s="579"/>
      <c r="I180" s="580" t="s">
        <v>919</v>
      </c>
      <c r="J180" s="581" t="str">
        <f t="shared" si="7"/>
        <v>à collecter</v>
      </c>
      <c r="K180" s="269"/>
    </row>
    <row r="181" spans="1:11" ht="38.1" customHeight="1" outlineLevel="1">
      <c r="A181" s="10" t="s">
        <v>268</v>
      </c>
      <c r="B181" s="582" t="s">
        <v>274</v>
      </c>
      <c r="C181" s="594" t="s">
        <v>913</v>
      </c>
      <c r="D181" s="578" t="s">
        <v>714</v>
      </c>
      <c r="E181" s="579"/>
      <c r="F181" s="578" t="s">
        <v>868</v>
      </c>
      <c r="G181" s="579"/>
      <c r="H181" s="579"/>
      <c r="I181" s="580" t="s">
        <v>919</v>
      </c>
      <c r="J181" s="581" t="str">
        <f t="shared" si="7"/>
        <v>à collecter</v>
      </c>
      <c r="K181" s="269"/>
    </row>
    <row r="182" spans="1:11" ht="38.1" customHeight="1" outlineLevel="1">
      <c r="A182" s="10" t="s">
        <v>268</v>
      </c>
      <c r="B182" s="582" t="s">
        <v>275</v>
      </c>
      <c r="C182" s="594" t="s">
        <v>913</v>
      </c>
      <c r="D182" s="578" t="s">
        <v>715</v>
      </c>
      <c r="E182" s="579"/>
      <c r="F182" s="578" t="s">
        <v>870</v>
      </c>
      <c r="G182" s="579"/>
      <c r="H182" s="579"/>
      <c r="I182" s="580" t="s">
        <v>919</v>
      </c>
      <c r="J182" s="581" t="str">
        <f t="shared" si="7"/>
        <v>à collecter</v>
      </c>
      <c r="K182" s="269"/>
    </row>
    <row r="183" spans="1:11" ht="38.1" customHeight="1" outlineLevel="1">
      <c r="A183" s="10" t="s">
        <v>268</v>
      </c>
      <c r="B183" s="118" t="s">
        <v>276</v>
      </c>
      <c r="C183" s="124" t="s">
        <v>1007</v>
      </c>
      <c r="D183" s="13"/>
      <c r="E183" s="18"/>
      <c r="F183" s="14"/>
      <c r="G183" s="18" t="s">
        <v>269</v>
      </c>
      <c r="H183" s="18" t="s">
        <v>280</v>
      </c>
      <c r="I183" s="55" t="s">
        <v>716</v>
      </c>
      <c r="J183" s="407" t="str">
        <f t="shared" ref="J183:J186" si="9">IF(OR("MAS"=$B$1,"FAM/EAM"=$B$1,"EANM"=$B$1,"EHPAD"=$B$1,"toutes les données"=$B$1),"à collecter","non concerné ")</f>
        <v xml:space="preserve">non concerné </v>
      </c>
      <c r="K183" s="269"/>
    </row>
    <row r="184" spans="1:11" ht="38.1" customHeight="1" outlineLevel="1">
      <c r="A184" s="33" t="s">
        <v>268</v>
      </c>
      <c r="B184" s="15" t="s">
        <v>277</v>
      </c>
      <c r="C184" s="128" t="s">
        <v>914</v>
      </c>
      <c r="D184" s="16" t="s">
        <v>717</v>
      </c>
      <c r="E184" s="34" t="s">
        <v>723</v>
      </c>
      <c r="F184" s="16"/>
      <c r="G184" s="17"/>
      <c r="H184" s="17"/>
      <c r="I184" s="60" t="s">
        <v>716</v>
      </c>
      <c r="J184" s="405" t="str">
        <f t="shared" si="9"/>
        <v xml:space="preserve">non concerné </v>
      </c>
      <c r="K184" s="269"/>
    </row>
    <row r="185" spans="1:11" ht="49.5" customHeight="1" outlineLevel="1">
      <c r="A185" s="179" t="s">
        <v>268</v>
      </c>
      <c r="B185" s="15" t="s">
        <v>278</v>
      </c>
      <c r="C185" s="128" t="s">
        <v>914</v>
      </c>
      <c r="D185" s="16" t="s">
        <v>718</v>
      </c>
      <c r="E185" s="34" t="s">
        <v>723</v>
      </c>
      <c r="F185" s="16"/>
      <c r="G185" s="17"/>
      <c r="H185" s="17"/>
      <c r="I185" s="60" t="s">
        <v>716</v>
      </c>
      <c r="J185" s="405" t="str">
        <f t="shared" si="9"/>
        <v xml:space="preserve">non concerné </v>
      </c>
      <c r="K185" s="269"/>
    </row>
    <row r="186" spans="1:11" ht="62.85" customHeight="1" outlineLevel="1">
      <c r="A186" s="599" t="s">
        <v>268</v>
      </c>
      <c r="B186" s="582" t="s">
        <v>279</v>
      </c>
      <c r="C186" s="594" t="s">
        <v>914</v>
      </c>
      <c r="D186" s="578" t="s">
        <v>719</v>
      </c>
      <c r="E186" s="579"/>
      <c r="F186" s="578" t="s">
        <v>870</v>
      </c>
      <c r="G186" s="579"/>
      <c r="H186" s="579"/>
      <c r="I186" s="580" t="s">
        <v>716</v>
      </c>
      <c r="J186" s="581" t="str">
        <f t="shared" si="9"/>
        <v xml:space="preserve">non concerné </v>
      </c>
      <c r="K186" s="269"/>
    </row>
    <row r="187" spans="1:11" ht="62.85" customHeight="1" outlineLevel="1">
      <c r="A187" s="10"/>
      <c r="B187" s="12">
        <v>1199</v>
      </c>
      <c r="C187" s="124" t="s">
        <v>1116</v>
      </c>
      <c r="D187" s="13"/>
      <c r="E187" s="5"/>
      <c r="F187" s="5"/>
      <c r="G187" s="18" t="s">
        <v>269</v>
      </c>
      <c r="H187" s="18" t="s">
        <v>270</v>
      </c>
      <c r="I187" s="63" t="s">
        <v>1110</v>
      </c>
      <c r="J187" s="407" t="str">
        <f>IF(OR("IME"=$B$1,"ITEP"=$B$1,"IEM"=$B$1,"IDA"=$B$1,"EEAP"=$B$1,"IDV"=$B$1,"MAS"=$B$1,"FAM/EAM"=$B$1,"CRP"=$B$1,"EANM"=$B$1,"EHPAD"=$B$1,"ESAT"=$B$1,"IES"=$B$1,"toutes les données"=$B$1),"à collecter","non concerné ")</f>
        <v>à collecter</v>
      </c>
      <c r="K187" s="269"/>
    </row>
    <row r="188" spans="1:11" ht="62.85" customHeight="1" outlineLevel="1">
      <c r="A188" s="10"/>
      <c r="B188" s="12">
        <v>1200</v>
      </c>
      <c r="C188" s="124"/>
      <c r="D188" s="13" t="s">
        <v>1117</v>
      </c>
      <c r="E188" s="34" t="s">
        <v>723</v>
      </c>
      <c r="F188" s="5"/>
      <c r="G188" s="5"/>
      <c r="H188" s="5"/>
      <c r="I188" s="63" t="s">
        <v>1110</v>
      </c>
      <c r="J188" s="407" t="str">
        <f>IF(OR("IME"=$B$1,"ITEP"=$B$1,"IEM"=$B$1,"IDA"=$B$1,"EEAP"=$B$1,"IDV"=$B$1,"MAS"=$B$1,"FAM/EAM"=$B$1,"CRP"=$B$1,"EANM"=$B$1,"EHPAD"=$B$1,"ESAT"=$B$1,"IES"=$B$1,"toutes les données"=$B$1),"à collecter","non concerné ")</f>
        <v>à collecter</v>
      </c>
      <c r="K188" s="269"/>
    </row>
    <row r="189" spans="1:11" ht="62.85" customHeight="1" outlineLevel="1">
      <c r="A189" s="10"/>
      <c r="B189" s="12">
        <v>1201</v>
      </c>
      <c r="C189" s="124"/>
      <c r="D189" s="13" t="s">
        <v>1118</v>
      </c>
      <c r="E189" s="34" t="s">
        <v>723</v>
      </c>
      <c r="F189" s="13"/>
      <c r="G189" s="5"/>
      <c r="H189" s="5"/>
      <c r="I189" s="63" t="s">
        <v>1110</v>
      </c>
      <c r="J189" s="407" t="str">
        <f>IF(OR("IME"=$B$1,"ITEP"=$B$1,"IEM"=$B$1,"IDA"=$B$1,"EEAP"=$B$1,"IDV"=$B$1,"MAS"=$B$1,"FAM/EAM"=$B$1,"CRP"=$B$1,"EANM"=$B$1,"EHPAD"=$B$1,"ESAT"=$B$1,"IES"=$B$1,"toutes les données"=$B$1),"à collecter","non concerné ")</f>
        <v>à collecter</v>
      </c>
      <c r="K189" s="269"/>
    </row>
    <row r="190" spans="1:11" ht="62.85" customHeight="1" outlineLevel="1">
      <c r="A190" s="10"/>
      <c r="B190" s="12">
        <v>1202</v>
      </c>
      <c r="C190" s="594"/>
      <c r="D190" s="578" t="s">
        <v>1119</v>
      </c>
      <c r="E190" s="579"/>
      <c r="F190" s="578" t="s">
        <v>1120</v>
      </c>
      <c r="G190" s="579"/>
      <c r="H190" s="579"/>
      <c r="I190" s="580" t="s">
        <v>1110</v>
      </c>
      <c r="J190" s="581" t="str">
        <f>IF(OR("IME"=$B$1,"ITEP"=$B$1,"IEM"=$B$1,"IDA"=$B$1,"EEAP"=$B$1,"IDV"=$B$1,"MAS"=$B$1,"FAM/EAM"=$B$1,"CRP"=$B$1,"EANM"=$B$1,"EHPAD"=$B$1,"ESAT"=$B$1,"IES"=$B$1,"toutes les données"=$B$1),"à collecter","non concerné ")</f>
        <v>à collecter</v>
      </c>
      <c r="K190" s="269"/>
    </row>
    <row r="191" spans="1:11" ht="19.5" outlineLevel="1" thickBot="1">
      <c r="A191" s="271"/>
      <c r="B191" s="272"/>
      <c r="C191" s="273"/>
      <c r="D191" s="274"/>
      <c r="E191" s="275"/>
      <c r="F191" s="276"/>
      <c r="G191" s="275"/>
      <c r="H191" s="275"/>
      <c r="I191" s="277"/>
      <c r="J191" s="275"/>
      <c r="K191" s="270"/>
    </row>
  </sheetData>
  <sheetProtection formatCells="0" sort="0" autoFilter="0" pivotTables="0"/>
  <dataConsolidate/>
  <conditionalFormatting sqref="J1:J1048576">
    <cfRule type="cellIs" dxfId="56" priority="5" operator="equal">
      <formula>"à collecter"</formula>
    </cfRule>
  </conditionalFormatting>
  <dataValidations count="1">
    <dataValidation type="list" allowBlank="1" showInputMessage="1" showErrorMessage="1" sqref="B1">
      <formula1>"toutes les données,IME,ITEP,IEM,IDA,EEAP,IDV,MAS,FAM/EAM,CRP,EANM,EHPAD,ESAT,SSIAD,SESSAD,SAMSAH,SPASAD,SAVS,CAMSP,CMPP,IES"</formula1>
    </dataValidation>
  </dataValidations>
  <pageMargins left="0.70866141732283472" right="0.70866141732283472" top="0.74803149606299213" bottom="0.74803149606299213" header="0.31496062992125984" footer="0.31496062992125984"/>
  <pageSetup paperSize="9" scale="41" fitToHeight="0" orientation="landscape" r:id="rId1"/>
  <rowBreaks count="7" manualBreakCount="7">
    <brk id="42" max="10" man="1"/>
    <brk id="63" max="10" man="1"/>
    <brk id="99" max="10" man="1"/>
    <brk id="116" max="10" man="1"/>
    <brk id="136" max="10" man="1"/>
    <brk id="153" max="10" man="1"/>
    <brk id="167" max="10" man="1"/>
  </rowBreak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tabColor theme="2" tint="0.59999389629810485"/>
    <pageSetUpPr fitToPage="1"/>
  </sheetPr>
  <dimension ref="A1:M180"/>
  <sheetViews>
    <sheetView tabSelected="1" zoomScale="60" zoomScaleNormal="60" zoomScaleSheetLayoutView="70" workbookViewId="0">
      <selection activeCell="F10" sqref="F10"/>
    </sheetView>
  </sheetViews>
  <sheetFormatPr baseColWidth="10" defaultColWidth="10.85546875" defaultRowHeight="38.1" customHeight="1" outlineLevelRow="1" outlineLevelCol="1"/>
  <cols>
    <col min="1" max="1" width="15.5703125" style="32" customWidth="1"/>
    <col min="2" max="2" width="23.5703125" style="44" customWidth="1"/>
    <col min="3" max="3" width="32.5703125" style="44" customWidth="1"/>
    <col min="4" max="4" width="53.5703125" style="43" customWidth="1"/>
    <col min="5" max="5" width="30.5703125" style="32" customWidth="1"/>
    <col min="6" max="6" width="50.5703125" style="32" customWidth="1"/>
    <col min="7" max="8" width="25.5703125" style="32" customWidth="1"/>
    <col min="9" max="9" width="21.5703125" style="32" hidden="1" customWidth="1" outlineLevel="1"/>
    <col min="10" max="10" width="30.5703125" style="32" customWidth="1" collapsed="1"/>
    <col min="11" max="11" width="3.5703125" style="32" customWidth="1"/>
    <col min="12" max="12" width="16.42578125" style="32" customWidth="1"/>
    <col min="13" max="16384" width="10.85546875" style="32"/>
  </cols>
  <sheetData>
    <row r="1" spans="1:13" s="1" customFormat="1" ht="59.85" customHeight="1" thickBot="1">
      <c r="A1" s="155" t="s">
        <v>881</v>
      </c>
      <c r="B1" s="498" t="s">
        <v>893</v>
      </c>
      <c r="C1" s="389" t="s">
        <v>281</v>
      </c>
      <c r="D1" s="278"/>
      <c r="E1" s="278"/>
      <c r="F1" s="278"/>
      <c r="G1" s="278"/>
      <c r="H1" s="278"/>
      <c r="I1" s="278"/>
      <c r="J1" s="293"/>
      <c r="L1" s="89"/>
      <c r="M1" s="90"/>
    </row>
    <row r="2" spans="1:13" s="1" customFormat="1" ht="17.100000000000001" customHeight="1">
      <c r="A2" s="162"/>
      <c r="B2" s="163"/>
      <c r="C2" s="163"/>
      <c r="D2" s="160"/>
      <c r="E2" s="160"/>
      <c r="F2" s="160"/>
      <c r="G2" s="160"/>
      <c r="H2" s="160"/>
      <c r="I2" s="160"/>
      <c r="L2" s="89"/>
      <c r="M2" s="90"/>
    </row>
    <row r="3" spans="1:13" ht="61.5" customHeight="1" thickBot="1">
      <c r="A3" s="36" t="s">
        <v>778</v>
      </c>
      <c r="B3" s="37" t="s">
        <v>675</v>
      </c>
      <c r="C3" s="123" t="s">
        <v>906</v>
      </c>
      <c r="D3" s="37" t="s">
        <v>907</v>
      </c>
      <c r="E3" s="82" t="s">
        <v>908</v>
      </c>
      <c r="F3" s="37" t="s">
        <v>740</v>
      </c>
      <c r="G3" s="37" t="s">
        <v>905</v>
      </c>
      <c r="H3" s="37" t="s">
        <v>863</v>
      </c>
      <c r="I3" s="37" t="s">
        <v>891</v>
      </c>
      <c r="J3" s="37" t="s">
        <v>883</v>
      </c>
      <c r="K3" s="208"/>
    </row>
    <row r="4" spans="1:13" s="1" customFormat="1" ht="17.850000000000001" customHeight="1" thickBot="1">
      <c r="A4" s="169"/>
      <c r="B4" s="53"/>
      <c r="C4" s="53"/>
      <c r="D4" s="47"/>
      <c r="E4" s="46"/>
      <c r="F4" s="3"/>
      <c r="G4" s="46"/>
      <c r="H4" s="46"/>
      <c r="I4" s="46"/>
      <c r="J4" s="46"/>
      <c r="K4" s="46"/>
    </row>
    <row r="5" spans="1:13" s="1" customFormat="1" ht="38.1" customHeight="1" thickBot="1">
      <c r="A5" s="390" t="s">
        <v>282</v>
      </c>
      <c r="B5" s="383"/>
      <c r="C5" s="383"/>
      <c r="D5" s="384"/>
      <c r="E5" s="384"/>
      <c r="F5" s="384"/>
      <c r="G5" s="384"/>
      <c r="H5" s="384"/>
      <c r="I5" s="385"/>
      <c r="J5" s="384"/>
      <c r="K5" s="385"/>
    </row>
    <row r="6" spans="1:13" s="1" customFormat="1" ht="38.1" customHeight="1" outlineLevel="1">
      <c r="A6" s="173" t="s">
        <v>282</v>
      </c>
      <c r="B6" s="174" t="s">
        <v>180</v>
      </c>
      <c r="C6" s="174"/>
      <c r="D6" s="387"/>
      <c r="E6" s="174"/>
      <c r="F6" s="174"/>
      <c r="G6" s="174"/>
      <c r="H6" s="174"/>
      <c r="I6" s="388"/>
      <c r="J6" s="388"/>
      <c r="K6" s="283"/>
    </row>
    <row r="7" spans="1:13" s="1" customFormat="1" ht="38.1" customHeight="1" outlineLevel="1">
      <c r="A7" s="54" t="s">
        <v>282</v>
      </c>
      <c r="B7" s="55">
        <v>348</v>
      </c>
      <c r="C7" s="119" t="s">
        <v>833</v>
      </c>
      <c r="D7" s="47"/>
      <c r="E7" s="55"/>
      <c r="F7" s="55"/>
      <c r="G7" s="55"/>
      <c r="H7" s="55" t="s">
        <v>283</v>
      </c>
      <c r="I7" s="55" t="s">
        <v>916</v>
      </c>
      <c r="J7" s="57" t="str">
        <f t="shared" ref="J7:J17" si="0">IF(OR("IME"=$B$1,"ITEP"=$B$1,"IEM"=$B$1,"IDA"=$B$1,"EEAP"=$B$1,"IDV"=$B$1,"MAS"=$B$1,"FAM/EAM"=$B$1,"CRP"=$B$1,"EANM"=$B$1,"EHPAD"=$B$1,"ESAT"=$B$1,"SSIAD"=$B$1,"SESSAD"=$B$1,"SAMSAH"=$B$1,"SPASAD"=$B$1,"SAVS"=$B$1,"CAMSP"=$B$1,"CMPP"=$B$1,"toutes les données"=$B$1,"IES"=$B$1),"à collecter","non concerné ")</f>
        <v>à collecter</v>
      </c>
      <c r="K7" s="170"/>
    </row>
    <row r="8" spans="1:13" s="1" customFormat="1" ht="38.1" customHeight="1" outlineLevel="1">
      <c r="A8" s="70" t="s">
        <v>282</v>
      </c>
      <c r="B8" s="58">
        <v>349</v>
      </c>
      <c r="C8" s="120" t="s">
        <v>833</v>
      </c>
      <c r="D8" s="59" t="s">
        <v>1008</v>
      </c>
      <c r="E8" s="501" t="s">
        <v>181</v>
      </c>
      <c r="F8" s="60" t="s">
        <v>1009</v>
      </c>
      <c r="G8" s="60"/>
      <c r="H8" s="60" t="s">
        <v>186</v>
      </c>
      <c r="I8" s="60" t="s">
        <v>916</v>
      </c>
      <c r="J8" s="61" t="str">
        <f t="shared" si="0"/>
        <v>à collecter</v>
      </c>
      <c r="K8" s="170"/>
    </row>
    <row r="9" spans="1:13" s="1" customFormat="1" ht="38.1" customHeight="1" outlineLevel="1">
      <c r="A9" s="70" t="s">
        <v>282</v>
      </c>
      <c r="B9" s="58">
        <v>857</v>
      </c>
      <c r="C9" s="120" t="s">
        <v>833</v>
      </c>
      <c r="D9" s="72" t="s">
        <v>727</v>
      </c>
      <c r="E9" s="501" t="s">
        <v>181</v>
      </c>
      <c r="F9" s="60"/>
      <c r="G9" s="60"/>
      <c r="H9" s="60" t="s">
        <v>186</v>
      </c>
      <c r="I9" s="60" t="s">
        <v>916</v>
      </c>
      <c r="J9" s="61" t="str">
        <f t="shared" si="0"/>
        <v>à collecter</v>
      </c>
      <c r="K9" s="170"/>
    </row>
    <row r="10" spans="1:13" s="1" customFormat="1" ht="38.1" customHeight="1" outlineLevel="1">
      <c r="A10" s="70" t="s">
        <v>282</v>
      </c>
      <c r="B10" s="58">
        <v>858</v>
      </c>
      <c r="C10" s="120" t="s">
        <v>833</v>
      </c>
      <c r="D10" s="72" t="s">
        <v>728</v>
      </c>
      <c r="E10" s="501" t="s">
        <v>181</v>
      </c>
      <c r="F10" s="60"/>
      <c r="G10" s="60"/>
      <c r="H10" s="60" t="s">
        <v>186</v>
      </c>
      <c r="I10" s="60" t="s">
        <v>916</v>
      </c>
      <c r="J10" s="61" t="str">
        <f t="shared" si="0"/>
        <v>à collecter</v>
      </c>
      <c r="K10" s="170"/>
    </row>
    <row r="11" spans="1:13" s="1" customFormat="1" ht="38.1" customHeight="1" outlineLevel="1">
      <c r="A11" s="70" t="s">
        <v>282</v>
      </c>
      <c r="B11" s="58">
        <v>350</v>
      </c>
      <c r="C11" s="120" t="s">
        <v>833</v>
      </c>
      <c r="D11" s="59" t="s">
        <v>504</v>
      </c>
      <c r="E11" s="501" t="s">
        <v>181</v>
      </c>
      <c r="F11" s="60"/>
      <c r="G11" s="60" t="s">
        <v>284</v>
      </c>
      <c r="H11" s="60" t="s">
        <v>186</v>
      </c>
      <c r="I11" s="60" t="s">
        <v>916</v>
      </c>
      <c r="J11" s="61" t="str">
        <f t="shared" si="0"/>
        <v>à collecter</v>
      </c>
      <c r="K11" s="170"/>
    </row>
    <row r="12" spans="1:13" s="1" customFormat="1" ht="38.1" customHeight="1" outlineLevel="1">
      <c r="A12" s="54" t="s">
        <v>282</v>
      </c>
      <c r="B12" s="55">
        <v>861</v>
      </c>
      <c r="C12" s="119" t="s">
        <v>834</v>
      </c>
      <c r="D12" s="47"/>
      <c r="E12" s="55"/>
      <c r="F12" s="55"/>
      <c r="G12" s="55" t="s">
        <v>182</v>
      </c>
      <c r="H12" s="55" t="s">
        <v>283</v>
      </c>
      <c r="I12" s="55" t="s">
        <v>916</v>
      </c>
      <c r="J12" s="57" t="str">
        <f t="shared" si="0"/>
        <v>à collecter</v>
      </c>
      <c r="K12" s="170"/>
    </row>
    <row r="13" spans="1:13" s="1" customFormat="1" ht="38.1" customHeight="1" outlineLevel="1">
      <c r="A13" s="70" t="s">
        <v>282</v>
      </c>
      <c r="B13" s="58">
        <v>862</v>
      </c>
      <c r="C13" s="120" t="s">
        <v>834</v>
      </c>
      <c r="D13" s="59" t="s">
        <v>285</v>
      </c>
      <c r="E13" s="34" t="s">
        <v>181</v>
      </c>
      <c r="F13" s="60"/>
      <c r="G13" s="60"/>
      <c r="H13" s="60" t="s">
        <v>186</v>
      </c>
      <c r="I13" s="60" t="s">
        <v>916</v>
      </c>
      <c r="J13" s="61" t="str">
        <f t="shared" si="0"/>
        <v>à collecter</v>
      </c>
      <c r="K13" s="170"/>
    </row>
    <row r="14" spans="1:13" s="1" customFormat="1" ht="38.1" customHeight="1" outlineLevel="1">
      <c r="A14" s="70" t="s">
        <v>282</v>
      </c>
      <c r="B14" s="58">
        <v>863</v>
      </c>
      <c r="C14" s="120" t="s">
        <v>834</v>
      </c>
      <c r="D14" s="59" t="s">
        <v>286</v>
      </c>
      <c r="E14" s="501" t="s">
        <v>181</v>
      </c>
      <c r="F14" s="60"/>
      <c r="G14" s="60"/>
      <c r="H14" s="60" t="s">
        <v>186</v>
      </c>
      <c r="I14" s="60" t="s">
        <v>916</v>
      </c>
      <c r="J14" s="61" t="str">
        <f t="shared" si="0"/>
        <v>à collecter</v>
      </c>
      <c r="K14" s="170"/>
    </row>
    <row r="15" spans="1:13" s="1" customFormat="1" ht="38.1" customHeight="1" outlineLevel="1">
      <c r="A15" s="70" t="s">
        <v>282</v>
      </c>
      <c r="B15" s="58">
        <v>864</v>
      </c>
      <c r="C15" s="120" t="s">
        <v>834</v>
      </c>
      <c r="D15" s="59" t="s">
        <v>289</v>
      </c>
      <c r="E15" s="501" t="s">
        <v>181</v>
      </c>
      <c r="F15" s="60"/>
      <c r="G15" s="60"/>
      <c r="H15" s="60" t="s">
        <v>186</v>
      </c>
      <c r="I15" s="60" t="s">
        <v>916</v>
      </c>
      <c r="J15" s="61" t="str">
        <f t="shared" si="0"/>
        <v>à collecter</v>
      </c>
      <c r="K15" s="170"/>
    </row>
    <row r="16" spans="1:13" s="1" customFormat="1" ht="38.1" customHeight="1" outlineLevel="1">
      <c r="A16" s="70" t="s">
        <v>282</v>
      </c>
      <c r="B16" s="58">
        <v>865</v>
      </c>
      <c r="C16" s="120" t="s">
        <v>834</v>
      </c>
      <c r="D16" s="59" t="s">
        <v>287</v>
      </c>
      <c r="E16" s="501" t="s">
        <v>181</v>
      </c>
      <c r="F16" s="60"/>
      <c r="G16" s="60"/>
      <c r="H16" s="60" t="s">
        <v>186</v>
      </c>
      <c r="I16" s="60" t="s">
        <v>916</v>
      </c>
      <c r="J16" s="61" t="str">
        <f t="shared" si="0"/>
        <v>à collecter</v>
      </c>
      <c r="K16" s="170"/>
    </row>
    <row r="17" spans="1:11" s="1" customFormat="1" ht="38.1" customHeight="1" outlineLevel="1">
      <c r="A17" s="70" t="s">
        <v>282</v>
      </c>
      <c r="B17" s="58">
        <v>866</v>
      </c>
      <c r="C17" s="120" t="s">
        <v>834</v>
      </c>
      <c r="D17" s="59" t="s">
        <v>290</v>
      </c>
      <c r="E17" s="501" t="s">
        <v>181</v>
      </c>
      <c r="F17" s="60"/>
      <c r="G17" s="60"/>
      <c r="H17" s="60" t="s">
        <v>186</v>
      </c>
      <c r="I17" s="60" t="s">
        <v>916</v>
      </c>
      <c r="J17" s="61" t="str">
        <f t="shared" si="0"/>
        <v>à collecter</v>
      </c>
      <c r="K17" s="170"/>
    </row>
    <row r="18" spans="1:11" s="1" customFormat="1" ht="38.1" customHeight="1" outlineLevel="1" thickBot="1">
      <c r="A18" s="73" t="s">
        <v>282</v>
      </c>
      <c r="B18" s="74">
        <v>867</v>
      </c>
      <c r="C18" s="122" t="s">
        <v>834</v>
      </c>
      <c r="D18" s="75" t="s">
        <v>288</v>
      </c>
      <c r="E18" s="502" t="s">
        <v>181</v>
      </c>
      <c r="F18" s="76"/>
      <c r="G18" s="76"/>
      <c r="H18" s="76"/>
      <c r="I18" s="76" t="s">
        <v>916</v>
      </c>
      <c r="J18" s="375" t="str">
        <f>IF(OR("IME"=$B$1,"ITEP"=$B$1,"IEM"=$B$1,,"IDA"=$B$1,"EEAP"=$B$1,"IDV"=$B$1,"MAS"=$B$1,"FAM/EAM"=$B$1,"CRP"=$B$1,,"EANM"=$B$1,"EHPAD"=$B$1,"ESAT"=$B$1,"SSIAD"=$B$1,"SESSAD"=$B$1,"SAMSAH"=$B$1,"SPASAD"=$B$1,"SAVS"=$B$1,"CAMSP"=$B$1,"CMPP"=$B$1,"toutes les données"=$B$1,"IES"=$B$1),"à collecter","non concerné ")</f>
        <v>à collecter</v>
      </c>
      <c r="K18" s="170"/>
    </row>
    <row r="19" spans="1:11" s="1" customFormat="1" ht="14.1" customHeight="1" outlineLevel="1" thickBot="1">
      <c r="A19" s="284"/>
      <c r="B19" s="285"/>
      <c r="C19" s="386"/>
      <c r="D19" s="287"/>
      <c r="E19" s="503"/>
      <c r="F19" s="289"/>
      <c r="G19" s="288"/>
      <c r="H19" s="288"/>
      <c r="I19" s="171"/>
      <c r="J19" s="288"/>
      <c r="K19" s="172"/>
    </row>
    <row r="20" spans="1:11" s="1" customFormat="1" ht="38.1" customHeight="1" thickBot="1">
      <c r="A20" s="49" t="s">
        <v>282</v>
      </c>
      <c r="B20" s="53"/>
      <c r="C20" s="53"/>
      <c r="D20" s="47"/>
      <c r="E20" s="504"/>
      <c r="F20" s="3"/>
      <c r="G20" s="46"/>
      <c r="H20" s="46"/>
      <c r="I20" s="46"/>
      <c r="J20" s="46"/>
    </row>
    <row r="21" spans="1:11" s="1" customFormat="1" ht="38.1" customHeight="1" thickBot="1">
      <c r="A21" s="390" t="s">
        <v>291</v>
      </c>
      <c r="B21" s="383"/>
      <c r="C21" s="383"/>
      <c r="D21" s="384"/>
      <c r="E21" s="505"/>
      <c r="F21" s="384"/>
      <c r="G21" s="384"/>
      <c r="H21" s="384"/>
      <c r="I21" s="385"/>
      <c r="J21" s="384"/>
      <c r="K21" s="385"/>
    </row>
    <row r="22" spans="1:11" s="1" customFormat="1" ht="38.1" customHeight="1" outlineLevel="1">
      <c r="A22" s="173" t="s">
        <v>291</v>
      </c>
      <c r="B22" s="174" t="s">
        <v>180</v>
      </c>
      <c r="C22" s="279"/>
      <c r="D22" s="280"/>
      <c r="E22" s="279"/>
      <c r="F22" s="281"/>
      <c r="G22" s="281"/>
      <c r="H22" s="281"/>
      <c r="I22" s="281"/>
      <c r="J22" s="282"/>
      <c r="K22" s="175"/>
    </row>
    <row r="23" spans="1:11" s="1" customFormat="1" ht="38.1" customHeight="1" outlineLevel="1">
      <c r="A23" s="54" t="s">
        <v>291</v>
      </c>
      <c r="B23" s="55">
        <v>365</v>
      </c>
      <c r="C23" s="119" t="s">
        <v>835</v>
      </c>
      <c r="D23" s="47"/>
      <c r="E23" s="55"/>
      <c r="F23" s="55"/>
      <c r="G23" s="55"/>
      <c r="H23" s="55" t="s">
        <v>283</v>
      </c>
      <c r="I23" s="55" t="s">
        <v>916</v>
      </c>
      <c r="J23" s="57" t="str">
        <f t="shared" ref="J23:J33" si="1">IF(OR("IME"=$B$1,"ITEP"=$B$1,"IEM"=$B$1,"IDA"=$B$1,"EEAP"=$B$1,"IDV"=$B$1,"MAS"=$B$1,"FAM/EAM"=$B$1,"CRP"=$B$1,"EANM"=$B$1,"EHPAD"=$B$1,"ESAT"=$B$1,"SSIAD"=$B$1,"SESSAD"=$B$1,"SAMSAH"=$B$1,"SPASAD"=$B$1,"SAVS"=$B$1,"CAMSP"=$B$1,"CMPP"=$B$1,"toutes les données"=$B$1,"IES"=$B$1),"à collecter","non concerné ")</f>
        <v>à collecter</v>
      </c>
      <c r="K23" s="170"/>
    </row>
    <row r="24" spans="1:11" s="1" customFormat="1" ht="38.1" customHeight="1" outlineLevel="1">
      <c r="A24" s="54" t="s">
        <v>291</v>
      </c>
      <c r="B24" s="58">
        <v>366</v>
      </c>
      <c r="C24" s="120" t="s">
        <v>835</v>
      </c>
      <c r="D24" s="59" t="s">
        <v>1018</v>
      </c>
      <c r="E24" s="501" t="s">
        <v>181</v>
      </c>
      <c r="F24" s="60"/>
      <c r="G24" s="60" t="s">
        <v>400</v>
      </c>
      <c r="H24" s="60" t="s">
        <v>186</v>
      </c>
      <c r="I24" s="60" t="s">
        <v>916</v>
      </c>
      <c r="J24" s="61" t="str">
        <f t="shared" si="1"/>
        <v>à collecter</v>
      </c>
      <c r="K24" s="170"/>
    </row>
    <row r="25" spans="1:11" s="1" customFormat="1" ht="38.1" customHeight="1" outlineLevel="1">
      <c r="A25" s="54" t="s">
        <v>291</v>
      </c>
      <c r="B25" s="139">
        <v>367</v>
      </c>
      <c r="C25" s="120" t="s">
        <v>835</v>
      </c>
      <c r="D25" s="59" t="s">
        <v>1051</v>
      </c>
      <c r="E25" s="501" t="s">
        <v>181</v>
      </c>
      <c r="F25" s="60"/>
      <c r="G25" s="60"/>
      <c r="H25" s="60" t="s">
        <v>292</v>
      </c>
      <c r="I25" s="60" t="s">
        <v>916</v>
      </c>
      <c r="J25" s="61" t="str">
        <f t="shared" si="1"/>
        <v>à collecter</v>
      </c>
      <c r="K25" s="170"/>
    </row>
    <row r="26" spans="1:11" s="1" customFormat="1" ht="38.1" customHeight="1" outlineLevel="1">
      <c r="A26" s="54" t="s">
        <v>291</v>
      </c>
      <c r="B26" s="55">
        <v>368</v>
      </c>
      <c r="C26" s="119" t="s">
        <v>836</v>
      </c>
      <c r="D26" s="47"/>
      <c r="E26" s="55"/>
      <c r="F26" s="55"/>
      <c r="G26" s="55" t="s">
        <v>182</v>
      </c>
      <c r="H26" s="55" t="s">
        <v>266</v>
      </c>
      <c r="I26" s="55" t="s">
        <v>916</v>
      </c>
      <c r="J26" s="57" t="str">
        <f t="shared" si="1"/>
        <v>à collecter</v>
      </c>
      <c r="K26" s="170"/>
    </row>
    <row r="27" spans="1:11" s="1" customFormat="1" ht="45" customHeight="1" outlineLevel="1">
      <c r="A27" s="54" t="s">
        <v>291</v>
      </c>
      <c r="B27" s="135">
        <v>369</v>
      </c>
      <c r="C27" s="136" t="s">
        <v>836</v>
      </c>
      <c r="D27" s="132" t="s">
        <v>293</v>
      </c>
      <c r="E27" s="506"/>
      <c r="F27" s="132" t="s">
        <v>871</v>
      </c>
      <c r="G27" s="133"/>
      <c r="H27" s="133"/>
      <c r="I27" s="133" t="s">
        <v>916</v>
      </c>
      <c r="J27" s="134" t="str">
        <f t="shared" si="1"/>
        <v>à collecter</v>
      </c>
      <c r="K27" s="170"/>
    </row>
    <row r="28" spans="1:11" s="1" customFormat="1" ht="69" customHeight="1" outlineLevel="1">
      <c r="A28" s="54" t="s">
        <v>291</v>
      </c>
      <c r="B28" s="135">
        <v>370</v>
      </c>
      <c r="C28" s="136" t="s">
        <v>836</v>
      </c>
      <c r="D28" s="132" t="s">
        <v>1051</v>
      </c>
      <c r="E28" s="506"/>
      <c r="F28" s="132" t="s">
        <v>873</v>
      </c>
      <c r="G28" s="133"/>
      <c r="H28" s="133"/>
      <c r="I28" s="133" t="s">
        <v>916</v>
      </c>
      <c r="J28" s="134" t="str">
        <f t="shared" si="1"/>
        <v>à collecter</v>
      </c>
      <c r="K28" s="170"/>
    </row>
    <row r="29" spans="1:11" s="1" customFormat="1" ht="38.1" customHeight="1" outlineLevel="1">
      <c r="A29" s="54" t="s">
        <v>291</v>
      </c>
      <c r="B29" s="55">
        <v>371</v>
      </c>
      <c r="C29" s="121" t="s">
        <v>836</v>
      </c>
      <c r="D29" s="62" t="s">
        <v>294</v>
      </c>
      <c r="E29" s="55"/>
      <c r="F29" s="63"/>
      <c r="G29" s="63"/>
      <c r="H29" s="63"/>
      <c r="I29" s="63" t="s">
        <v>916</v>
      </c>
      <c r="J29" s="64" t="str">
        <f t="shared" si="1"/>
        <v>à collecter</v>
      </c>
      <c r="K29" s="170"/>
    </row>
    <row r="30" spans="1:11" s="1" customFormat="1" ht="38.1" customHeight="1" outlineLevel="1">
      <c r="A30" s="54" t="s">
        <v>291</v>
      </c>
      <c r="B30" s="55">
        <v>372</v>
      </c>
      <c r="C30" s="119" t="s">
        <v>837</v>
      </c>
      <c r="D30" s="47"/>
      <c r="E30" s="55"/>
      <c r="F30" s="55"/>
      <c r="G30" s="55" t="s">
        <v>186</v>
      </c>
      <c r="H30" s="55" t="s">
        <v>297</v>
      </c>
      <c r="I30" s="55" t="s">
        <v>916</v>
      </c>
      <c r="J30" s="57" t="str">
        <f t="shared" si="1"/>
        <v>à collecter</v>
      </c>
      <c r="K30" s="170"/>
    </row>
    <row r="31" spans="1:11" s="1" customFormat="1" ht="38.1" customHeight="1" outlineLevel="1">
      <c r="A31" s="54" t="s">
        <v>291</v>
      </c>
      <c r="B31" s="58">
        <v>373</v>
      </c>
      <c r="C31" s="120" t="s">
        <v>837</v>
      </c>
      <c r="D31" s="59" t="s">
        <v>295</v>
      </c>
      <c r="E31" s="501" t="s">
        <v>181</v>
      </c>
      <c r="F31" s="60"/>
      <c r="G31" s="60"/>
      <c r="H31" s="60" t="s">
        <v>186</v>
      </c>
      <c r="I31" s="60" t="s">
        <v>916</v>
      </c>
      <c r="J31" s="61" t="str">
        <f t="shared" si="1"/>
        <v>à collecter</v>
      </c>
      <c r="K31" s="170"/>
    </row>
    <row r="32" spans="1:11" s="1" customFormat="1" ht="38.1" customHeight="1" outlineLevel="1">
      <c r="A32" s="54" t="s">
        <v>291</v>
      </c>
      <c r="B32" s="58">
        <v>374</v>
      </c>
      <c r="C32" s="120" t="s">
        <v>837</v>
      </c>
      <c r="D32" s="59" t="s">
        <v>296</v>
      </c>
      <c r="E32" s="501" t="s">
        <v>181</v>
      </c>
      <c r="F32" s="60"/>
      <c r="G32" s="60"/>
      <c r="H32" s="60" t="s">
        <v>186</v>
      </c>
      <c r="I32" s="60" t="s">
        <v>916</v>
      </c>
      <c r="J32" s="61" t="str">
        <f t="shared" si="1"/>
        <v>à collecter</v>
      </c>
      <c r="K32" s="170"/>
    </row>
    <row r="33" spans="1:11" s="1" customFormat="1" ht="38.1" customHeight="1" outlineLevel="1">
      <c r="A33" s="54" t="s">
        <v>291</v>
      </c>
      <c r="B33" s="58">
        <v>375</v>
      </c>
      <c r="C33" s="120" t="s">
        <v>837</v>
      </c>
      <c r="D33" s="59" t="s">
        <v>729</v>
      </c>
      <c r="E33" s="501" t="s">
        <v>181</v>
      </c>
      <c r="F33" s="60"/>
      <c r="G33" s="60"/>
      <c r="H33" s="60" t="s">
        <v>292</v>
      </c>
      <c r="I33" s="60" t="s">
        <v>916</v>
      </c>
      <c r="J33" s="61" t="str">
        <f t="shared" si="1"/>
        <v>à collecter</v>
      </c>
      <c r="K33" s="170"/>
    </row>
    <row r="34" spans="1:11" s="1" customFormat="1" ht="38.1" customHeight="1" outlineLevel="1">
      <c r="A34" s="497" t="s">
        <v>291</v>
      </c>
      <c r="B34" s="290" t="s">
        <v>262</v>
      </c>
      <c r="C34" s="290"/>
      <c r="D34" s="291"/>
      <c r="E34" s="290"/>
      <c r="F34" s="290"/>
      <c r="G34" s="290"/>
      <c r="H34" s="290"/>
      <c r="I34" s="290"/>
      <c r="J34" s="292"/>
      <c r="K34" s="283"/>
    </row>
    <row r="35" spans="1:11" s="1" customFormat="1" ht="38.1" customHeight="1" outlineLevel="1">
      <c r="A35" s="54" t="s">
        <v>291</v>
      </c>
      <c r="B35" s="55">
        <v>376</v>
      </c>
      <c r="C35" s="119" t="s">
        <v>838</v>
      </c>
      <c r="D35" s="47"/>
      <c r="E35" s="55"/>
      <c r="F35" s="55"/>
      <c r="G35" s="55"/>
      <c r="H35" s="55"/>
      <c r="I35" s="55" t="s">
        <v>916</v>
      </c>
      <c r="J35" s="57" t="str">
        <f t="shared" ref="J35:J66" si="2">IF(OR("IME"=$B$1,"ITEP"=$B$1,"IEM"=$B$1,"IDA"=$B$1,"EEAP"=$B$1,"IDV"=$B$1,"MAS"=$B$1,"FAM/EAM"=$B$1,"CRP"=$B$1,"EANM"=$B$1,"EHPAD"=$B$1,"ESAT"=$B$1,"SSIAD"=$B$1,"SESSAD"=$B$1,"SAMSAH"=$B$1,"SPASAD"=$B$1,"SAVS"=$B$1,"CAMSP"=$B$1,"CMPP"=$B$1,"toutes les données"=$B$1,"IES"=$B$1),"à collecter","non concerné ")</f>
        <v>à collecter</v>
      </c>
      <c r="K35" s="170"/>
    </row>
    <row r="36" spans="1:11" s="1" customFormat="1" ht="38.1" customHeight="1" outlineLevel="1">
      <c r="A36" s="54" t="s">
        <v>291</v>
      </c>
      <c r="B36" s="55">
        <v>377</v>
      </c>
      <c r="C36" s="121" t="s">
        <v>838</v>
      </c>
      <c r="D36" s="56" t="s">
        <v>1019</v>
      </c>
      <c r="E36" s="55"/>
      <c r="F36" s="55"/>
      <c r="G36" s="55"/>
      <c r="H36" s="55"/>
      <c r="I36" s="55" t="s">
        <v>916</v>
      </c>
      <c r="J36" s="57" t="str">
        <f t="shared" si="2"/>
        <v>à collecter</v>
      </c>
      <c r="K36" s="170"/>
    </row>
    <row r="37" spans="1:11" s="1" customFormat="1" ht="38.1" customHeight="1" outlineLevel="1">
      <c r="A37" s="54" t="s">
        <v>291</v>
      </c>
      <c r="B37" s="58">
        <v>798</v>
      </c>
      <c r="C37" s="120" t="s">
        <v>838</v>
      </c>
      <c r="D37" s="59" t="s">
        <v>1020</v>
      </c>
      <c r="E37" s="501" t="s">
        <v>181</v>
      </c>
      <c r="F37" s="60"/>
      <c r="G37" s="60"/>
      <c r="H37" s="60" t="s">
        <v>186</v>
      </c>
      <c r="I37" s="60" t="s">
        <v>916</v>
      </c>
      <c r="J37" s="61" t="str">
        <f t="shared" si="2"/>
        <v>à collecter</v>
      </c>
      <c r="K37" s="170"/>
    </row>
    <row r="38" spans="1:11" s="1" customFormat="1" ht="38.1" customHeight="1" outlineLevel="1">
      <c r="A38" s="54" t="s">
        <v>291</v>
      </c>
      <c r="B38" s="58">
        <v>799</v>
      </c>
      <c r="C38" s="120" t="s">
        <v>838</v>
      </c>
      <c r="D38" s="59" t="s">
        <v>298</v>
      </c>
      <c r="E38" s="501" t="s">
        <v>181</v>
      </c>
      <c r="F38" s="60"/>
      <c r="G38" s="60"/>
      <c r="H38" s="60" t="s">
        <v>186</v>
      </c>
      <c r="I38" s="60" t="s">
        <v>916</v>
      </c>
      <c r="J38" s="61" t="str">
        <f t="shared" si="2"/>
        <v>à collecter</v>
      </c>
      <c r="K38" s="170"/>
    </row>
    <row r="39" spans="1:11" s="1" customFormat="1" ht="38.1" customHeight="1" outlineLevel="1">
      <c r="A39" s="54" t="s">
        <v>291</v>
      </c>
      <c r="B39" s="58">
        <v>378</v>
      </c>
      <c r="C39" s="120" t="s">
        <v>838</v>
      </c>
      <c r="D39" s="59" t="s">
        <v>1021</v>
      </c>
      <c r="E39" s="501" t="s">
        <v>181</v>
      </c>
      <c r="F39" s="60"/>
      <c r="G39" s="60"/>
      <c r="H39" s="60" t="s">
        <v>186</v>
      </c>
      <c r="I39" s="60" t="s">
        <v>916</v>
      </c>
      <c r="J39" s="61" t="str">
        <f t="shared" si="2"/>
        <v>à collecter</v>
      </c>
      <c r="K39" s="170"/>
    </row>
    <row r="40" spans="1:11" s="1" customFormat="1" ht="38.1" customHeight="1" outlineLevel="1">
      <c r="A40" s="54" t="s">
        <v>291</v>
      </c>
      <c r="B40" s="58">
        <v>379</v>
      </c>
      <c r="C40" s="120" t="s">
        <v>838</v>
      </c>
      <c r="D40" s="59" t="s">
        <v>1022</v>
      </c>
      <c r="E40" s="501" t="s">
        <v>181</v>
      </c>
      <c r="F40" s="60"/>
      <c r="G40" s="60"/>
      <c r="H40" s="60" t="s">
        <v>186</v>
      </c>
      <c r="I40" s="60" t="s">
        <v>916</v>
      </c>
      <c r="J40" s="61" t="str">
        <f t="shared" si="2"/>
        <v>à collecter</v>
      </c>
      <c r="K40" s="170"/>
    </row>
    <row r="41" spans="1:11" s="1" customFormat="1" ht="38.1" customHeight="1" outlineLevel="1">
      <c r="A41" s="54" t="s">
        <v>291</v>
      </c>
      <c r="B41" s="58">
        <v>380</v>
      </c>
      <c r="C41" s="120" t="s">
        <v>838</v>
      </c>
      <c r="D41" s="59" t="s">
        <v>1023</v>
      </c>
      <c r="E41" s="501" t="s">
        <v>181</v>
      </c>
      <c r="F41" s="60"/>
      <c r="G41" s="60"/>
      <c r="H41" s="60" t="s">
        <v>186</v>
      </c>
      <c r="I41" s="60" t="s">
        <v>916</v>
      </c>
      <c r="J41" s="61" t="str">
        <f t="shared" si="2"/>
        <v>à collecter</v>
      </c>
      <c r="K41" s="170"/>
    </row>
    <row r="42" spans="1:11" s="1" customFormat="1" ht="38.1" customHeight="1" outlineLevel="1">
      <c r="A42" s="54" t="s">
        <v>291</v>
      </c>
      <c r="B42" s="55">
        <v>381</v>
      </c>
      <c r="C42" s="121" t="s">
        <v>838</v>
      </c>
      <c r="D42" s="56" t="s">
        <v>1024</v>
      </c>
      <c r="E42" s="55"/>
      <c r="F42" s="55"/>
      <c r="G42" s="55"/>
      <c r="H42" s="55"/>
      <c r="I42" s="55" t="s">
        <v>916</v>
      </c>
      <c r="J42" s="57" t="str">
        <f t="shared" si="2"/>
        <v>à collecter</v>
      </c>
      <c r="K42" s="170"/>
    </row>
    <row r="43" spans="1:11" s="1" customFormat="1" ht="38.1" customHeight="1" outlineLevel="1">
      <c r="A43" s="54" t="s">
        <v>291</v>
      </c>
      <c r="B43" s="58">
        <v>382</v>
      </c>
      <c r="C43" s="120" t="s">
        <v>838</v>
      </c>
      <c r="D43" s="59" t="s">
        <v>1025</v>
      </c>
      <c r="E43" s="501" t="s">
        <v>181</v>
      </c>
      <c r="F43" s="60"/>
      <c r="G43" s="60"/>
      <c r="H43" s="60" t="s">
        <v>186</v>
      </c>
      <c r="I43" s="60" t="s">
        <v>916</v>
      </c>
      <c r="J43" s="61" t="str">
        <f t="shared" si="2"/>
        <v>à collecter</v>
      </c>
      <c r="K43" s="170"/>
    </row>
    <row r="44" spans="1:11" s="1" customFormat="1" ht="38.1" customHeight="1" outlineLevel="1">
      <c r="A44" s="54" t="s">
        <v>291</v>
      </c>
      <c r="B44" s="58">
        <v>383</v>
      </c>
      <c r="C44" s="120" t="s">
        <v>838</v>
      </c>
      <c r="D44" s="59" t="s">
        <v>1026</v>
      </c>
      <c r="E44" s="501" t="s">
        <v>181</v>
      </c>
      <c r="F44" s="60"/>
      <c r="G44" s="60"/>
      <c r="H44" s="60"/>
      <c r="I44" s="60" t="s">
        <v>916</v>
      </c>
      <c r="J44" s="61" t="str">
        <f t="shared" si="2"/>
        <v>à collecter</v>
      </c>
      <c r="K44" s="170"/>
    </row>
    <row r="45" spans="1:11" s="1" customFormat="1" ht="38.1" customHeight="1" outlineLevel="1">
      <c r="A45" s="54" t="s">
        <v>291</v>
      </c>
      <c r="B45" s="58">
        <v>800</v>
      </c>
      <c r="C45" s="120" t="s">
        <v>838</v>
      </c>
      <c r="D45" s="59" t="s">
        <v>1027</v>
      </c>
      <c r="E45" s="501" t="s">
        <v>181</v>
      </c>
      <c r="F45" s="60"/>
      <c r="G45" s="60"/>
      <c r="H45" s="60" t="s">
        <v>186</v>
      </c>
      <c r="I45" s="60" t="s">
        <v>916</v>
      </c>
      <c r="J45" s="61" t="str">
        <f t="shared" si="2"/>
        <v>à collecter</v>
      </c>
      <c r="K45" s="170"/>
    </row>
    <row r="46" spans="1:11" s="1" customFormat="1" ht="38.1" customHeight="1" outlineLevel="1">
      <c r="A46" s="54" t="s">
        <v>291</v>
      </c>
      <c r="B46" s="58">
        <v>801</v>
      </c>
      <c r="C46" s="120" t="s">
        <v>838</v>
      </c>
      <c r="D46" s="59" t="s">
        <v>1028</v>
      </c>
      <c r="E46" s="501" t="s">
        <v>181</v>
      </c>
      <c r="F46" s="60"/>
      <c r="G46" s="60"/>
      <c r="H46" s="60" t="s">
        <v>186</v>
      </c>
      <c r="I46" s="60" t="s">
        <v>916</v>
      </c>
      <c r="J46" s="61" t="str">
        <f t="shared" si="2"/>
        <v>à collecter</v>
      </c>
      <c r="K46" s="170"/>
    </row>
    <row r="47" spans="1:11" s="1" customFormat="1" ht="38.1" customHeight="1" outlineLevel="1">
      <c r="A47" s="54" t="s">
        <v>291</v>
      </c>
      <c r="B47" s="58">
        <v>802</v>
      </c>
      <c r="C47" s="120" t="s">
        <v>838</v>
      </c>
      <c r="D47" s="59" t="s">
        <v>1029</v>
      </c>
      <c r="E47" s="501" t="s">
        <v>181</v>
      </c>
      <c r="F47" s="60"/>
      <c r="G47" s="60"/>
      <c r="H47" s="60" t="s">
        <v>186</v>
      </c>
      <c r="I47" s="60" t="s">
        <v>916</v>
      </c>
      <c r="J47" s="61" t="str">
        <f t="shared" si="2"/>
        <v>à collecter</v>
      </c>
      <c r="K47" s="170"/>
    </row>
    <row r="48" spans="1:11" s="1" customFormat="1" ht="38.1" customHeight="1" outlineLevel="1">
      <c r="A48" s="54" t="s">
        <v>291</v>
      </c>
      <c r="B48" s="58">
        <v>803</v>
      </c>
      <c r="C48" s="120" t="s">
        <v>838</v>
      </c>
      <c r="D48" s="59" t="s">
        <v>299</v>
      </c>
      <c r="E48" s="501" t="s">
        <v>181</v>
      </c>
      <c r="F48" s="60"/>
      <c r="G48" s="60"/>
      <c r="H48" s="60" t="s">
        <v>186</v>
      </c>
      <c r="I48" s="60" t="s">
        <v>916</v>
      </c>
      <c r="J48" s="61" t="str">
        <f t="shared" si="2"/>
        <v>à collecter</v>
      </c>
      <c r="K48" s="170"/>
    </row>
    <row r="49" spans="1:11" s="1" customFormat="1" ht="38.1" customHeight="1" outlineLevel="1">
      <c r="A49" s="54" t="s">
        <v>291</v>
      </c>
      <c r="B49" s="55">
        <v>384</v>
      </c>
      <c r="C49" s="121" t="s">
        <v>838</v>
      </c>
      <c r="D49" s="56" t="s">
        <v>1030</v>
      </c>
      <c r="E49" s="55"/>
      <c r="F49" s="55"/>
      <c r="G49" s="55"/>
      <c r="H49" s="55"/>
      <c r="I49" s="55" t="s">
        <v>916</v>
      </c>
      <c r="J49" s="57" t="str">
        <f t="shared" si="2"/>
        <v>à collecter</v>
      </c>
      <c r="K49" s="170"/>
    </row>
    <row r="50" spans="1:11" s="1" customFormat="1" ht="38.1" customHeight="1" outlineLevel="1">
      <c r="A50" s="54" t="s">
        <v>291</v>
      </c>
      <c r="B50" s="58">
        <v>385</v>
      </c>
      <c r="C50" s="120" t="s">
        <v>838</v>
      </c>
      <c r="D50" s="59" t="s">
        <v>1031</v>
      </c>
      <c r="E50" s="501" t="s">
        <v>181</v>
      </c>
      <c r="F50" s="60"/>
      <c r="G50" s="60"/>
      <c r="H50" s="60" t="s">
        <v>186</v>
      </c>
      <c r="I50" s="60" t="s">
        <v>916</v>
      </c>
      <c r="J50" s="61" t="str">
        <f t="shared" si="2"/>
        <v>à collecter</v>
      </c>
      <c r="K50" s="170"/>
    </row>
    <row r="51" spans="1:11" s="1" customFormat="1" ht="38.1" customHeight="1" outlineLevel="1">
      <c r="A51" s="54" t="s">
        <v>291</v>
      </c>
      <c r="B51" s="58">
        <v>386</v>
      </c>
      <c r="C51" s="120" t="s">
        <v>838</v>
      </c>
      <c r="D51" s="59" t="s">
        <v>1032</v>
      </c>
      <c r="E51" s="501" t="s">
        <v>181</v>
      </c>
      <c r="F51" s="60"/>
      <c r="G51" s="60"/>
      <c r="H51" s="60" t="s">
        <v>186</v>
      </c>
      <c r="I51" s="60" t="s">
        <v>916</v>
      </c>
      <c r="J51" s="61" t="str">
        <f t="shared" si="2"/>
        <v>à collecter</v>
      </c>
      <c r="K51" s="170"/>
    </row>
    <row r="52" spans="1:11" s="1" customFormat="1" ht="38.1" customHeight="1" outlineLevel="1">
      <c r="A52" s="54" t="s">
        <v>291</v>
      </c>
      <c r="B52" s="58">
        <v>387</v>
      </c>
      <c r="C52" s="120" t="s">
        <v>838</v>
      </c>
      <c r="D52" s="59" t="s">
        <v>1033</v>
      </c>
      <c r="E52" s="501" t="s">
        <v>181</v>
      </c>
      <c r="F52" s="60"/>
      <c r="G52" s="60"/>
      <c r="H52" s="60" t="s">
        <v>186</v>
      </c>
      <c r="I52" s="60" t="s">
        <v>916</v>
      </c>
      <c r="J52" s="61" t="str">
        <f t="shared" si="2"/>
        <v>à collecter</v>
      </c>
      <c r="K52" s="170"/>
    </row>
    <row r="53" spans="1:11" s="1" customFormat="1" ht="38.1" customHeight="1" outlineLevel="1">
      <c r="A53" s="54" t="s">
        <v>291</v>
      </c>
      <c r="B53" s="58">
        <v>388</v>
      </c>
      <c r="C53" s="120" t="s">
        <v>838</v>
      </c>
      <c r="D53" s="59" t="s">
        <v>1034</v>
      </c>
      <c r="E53" s="501" t="s">
        <v>181</v>
      </c>
      <c r="F53" s="60"/>
      <c r="G53" s="60"/>
      <c r="H53" s="60" t="s">
        <v>186</v>
      </c>
      <c r="I53" s="60" t="s">
        <v>916</v>
      </c>
      <c r="J53" s="61" t="str">
        <f t="shared" si="2"/>
        <v>à collecter</v>
      </c>
      <c r="K53" s="170"/>
    </row>
    <row r="54" spans="1:11" s="1" customFormat="1" ht="38.1" customHeight="1" outlineLevel="1">
      <c r="A54" s="54" t="s">
        <v>291</v>
      </c>
      <c r="B54" s="58">
        <v>389</v>
      </c>
      <c r="C54" s="120" t="s">
        <v>838</v>
      </c>
      <c r="D54" s="59" t="s">
        <v>1035</v>
      </c>
      <c r="E54" s="501" t="s">
        <v>181</v>
      </c>
      <c r="F54" s="60"/>
      <c r="G54" s="60"/>
      <c r="H54" s="60" t="s">
        <v>186</v>
      </c>
      <c r="I54" s="60" t="s">
        <v>916</v>
      </c>
      <c r="J54" s="61" t="str">
        <f t="shared" si="2"/>
        <v>à collecter</v>
      </c>
      <c r="K54" s="170"/>
    </row>
    <row r="55" spans="1:11" s="1" customFormat="1" ht="38.1" customHeight="1" outlineLevel="1">
      <c r="A55" s="54" t="s">
        <v>291</v>
      </c>
      <c r="B55" s="58">
        <v>390</v>
      </c>
      <c r="C55" s="120" t="s">
        <v>838</v>
      </c>
      <c r="D55" s="59" t="s">
        <v>1036</v>
      </c>
      <c r="E55" s="501" t="s">
        <v>181</v>
      </c>
      <c r="F55" s="60"/>
      <c r="G55" s="60"/>
      <c r="H55" s="60" t="s">
        <v>186</v>
      </c>
      <c r="I55" s="60" t="s">
        <v>916</v>
      </c>
      <c r="J55" s="61" t="str">
        <f t="shared" si="2"/>
        <v>à collecter</v>
      </c>
      <c r="K55" s="170"/>
    </row>
    <row r="56" spans="1:11" s="1" customFormat="1" ht="38.1" customHeight="1" outlineLevel="1">
      <c r="A56" s="54" t="s">
        <v>291</v>
      </c>
      <c r="B56" s="58">
        <v>804</v>
      </c>
      <c r="C56" s="120" t="s">
        <v>838</v>
      </c>
      <c r="D56" s="59" t="s">
        <v>1037</v>
      </c>
      <c r="E56" s="501" t="s">
        <v>181</v>
      </c>
      <c r="F56" s="60"/>
      <c r="G56" s="60"/>
      <c r="H56" s="60" t="s">
        <v>186</v>
      </c>
      <c r="I56" s="60" t="s">
        <v>916</v>
      </c>
      <c r="J56" s="61" t="str">
        <f t="shared" si="2"/>
        <v>à collecter</v>
      </c>
      <c r="K56" s="170"/>
    </row>
    <row r="57" spans="1:11" s="1" customFormat="1" ht="38.1" customHeight="1" outlineLevel="1">
      <c r="A57" s="54" t="s">
        <v>291</v>
      </c>
      <c r="B57" s="58">
        <v>805</v>
      </c>
      <c r="C57" s="120" t="s">
        <v>838</v>
      </c>
      <c r="D57" s="59" t="s">
        <v>300</v>
      </c>
      <c r="E57" s="501" t="s">
        <v>181</v>
      </c>
      <c r="F57" s="60"/>
      <c r="G57" s="60"/>
      <c r="H57" s="60" t="s">
        <v>186</v>
      </c>
      <c r="I57" s="60" t="s">
        <v>916</v>
      </c>
      <c r="J57" s="61" t="str">
        <f t="shared" si="2"/>
        <v>à collecter</v>
      </c>
      <c r="K57" s="170"/>
    </row>
    <row r="58" spans="1:11" s="1" customFormat="1" ht="38.1" customHeight="1" outlineLevel="1">
      <c r="A58" s="54" t="s">
        <v>291</v>
      </c>
      <c r="B58" s="58">
        <v>806</v>
      </c>
      <c r="C58" s="120" t="s">
        <v>838</v>
      </c>
      <c r="D58" s="59" t="s">
        <v>1038</v>
      </c>
      <c r="E58" s="501" t="s">
        <v>181</v>
      </c>
      <c r="F58" s="60"/>
      <c r="G58" s="60"/>
      <c r="H58" s="60" t="s">
        <v>186</v>
      </c>
      <c r="I58" s="60" t="s">
        <v>916</v>
      </c>
      <c r="J58" s="61" t="str">
        <f t="shared" si="2"/>
        <v>à collecter</v>
      </c>
      <c r="K58" s="170"/>
    </row>
    <row r="59" spans="1:11" s="1" customFormat="1" ht="38.1" customHeight="1" outlineLevel="1">
      <c r="A59" s="54" t="s">
        <v>291</v>
      </c>
      <c r="B59" s="58">
        <v>807</v>
      </c>
      <c r="C59" s="120" t="s">
        <v>838</v>
      </c>
      <c r="D59" s="59" t="s">
        <v>1039</v>
      </c>
      <c r="E59" s="501" t="s">
        <v>181</v>
      </c>
      <c r="F59" s="60"/>
      <c r="G59" s="60"/>
      <c r="H59" s="60" t="s">
        <v>186</v>
      </c>
      <c r="I59" s="60" t="s">
        <v>916</v>
      </c>
      <c r="J59" s="61" t="str">
        <f t="shared" si="2"/>
        <v>à collecter</v>
      </c>
      <c r="K59" s="170"/>
    </row>
    <row r="60" spans="1:11" s="1" customFormat="1" ht="38.1" customHeight="1" outlineLevel="1">
      <c r="A60" s="54" t="s">
        <v>291</v>
      </c>
      <c r="B60" s="55">
        <v>391</v>
      </c>
      <c r="C60" s="121" t="s">
        <v>838</v>
      </c>
      <c r="D60" s="56" t="s">
        <v>1040</v>
      </c>
      <c r="E60" s="55"/>
      <c r="F60" s="55"/>
      <c r="G60" s="55"/>
      <c r="H60" s="55"/>
      <c r="I60" s="55" t="s">
        <v>916</v>
      </c>
      <c r="J60" s="57" t="str">
        <f t="shared" si="2"/>
        <v>à collecter</v>
      </c>
      <c r="K60" s="170"/>
    </row>
    <row r="61" spans="1:11" s="1" customFormat="1" ht="38.1" customHeight="1" outlineLevel="1">
      <c r="A61" s="54" t="s">
        <v>291</v>
      </c>
      <c r="B61" s="58">
        <v>392</v>
      </c>
      <c r="C61" s="120" t="s">
        <v>838</v>
      </c>
      <c r="D61" s="59" t="s">
        <v>1041</v>
      </c>
      <c r="E61" s="501" t="s">
        <v>181</v>
      </c>
      <c r="F61" s="60"/>
      <c r="G61" s="60"/>
      <c r="H61" s="60" t="s">
        <v>186</v>
      </c>
      <c r="I61" s="60" t="s">
        <v>916</v>
      </c>
      <c r="J61" s="61" t="str">
        <f t="shared" si="2"/>
        <v>à collecter</v>
      </c>
      <c r="K61" s="170"/>
    </row>
    <row r="62" spans="1:11" s="1" customFormat="1" ht="38.1" customHeight="1" outlineLevel="1">
      <c r="A62" s="54" t="s">
        <v>291</v>
      </c>
      <c r="B62" s="58">
        <v>808</v>
      </c>
      <c r="C62" s="120" t="s">
        <v>838</v>
      </c>
      <c r="D62" s="59" t="s">
        <v>301</v>
      </c>
      <c r="E62" s="501" t="s">
        <v>181</v>
      </c>
      <c r="F62" s="60"/>
      <c r="G62" s="60"/>
      <c r="H62" s="60" t="s">
        <v>186</v>
      </c>
      <c r="I62" s="60" t="s">
        <v>916</v>
      </c>
      <c r="J62" s="61" t="str">
        <f t="shared" si="2"/>
        <v>à collecter</v>
      </c>
      <c r="K62" s="170"/>
    </row>
    <row r="63" spans="1:11" s="1" customFormat="1" ht="38.1" customHeight="1" outlineLevel="1">
      <c r="A63" s="54" t="s">
        <v>291</v>
      </c>
      <c r="B63" s="58">
        <v>809</v>
      </c>
      <c r="C63" s="120" t="s">
        <v>838</v>
      </c>
      <c r="D63" s="59" t="s">
        <v>1042</v>
      </c>
      <c r="E63" s="501" t="s">
        <v>181</v>
      </c>
      <c r="F63" s="60"/>
      <c r="G63" s="60"/>
      <c r="H63" s="60" t="s">
        <v>186</v>
      </c>
      <c r="I63" s="60" t="s">
        <v>916</v>
      </c>
      <c r="J63" s="61" t="str">
        <f t="shared" si="2"/>
        <v>à collecter</v>
      </c>
      <c r="K63" s="170"/>
    </row>
    <row r="64" spans="1:11" s="1" customFormat="1" ht="38.1" customHeight="1" outlineLevel="1">
      <c r="A64" s="54" t="s">
        <v>291</v>
      </c>
      <c r="B64" s="58">
        <v>393</v>
      </c>
      <c r="C64" s="120" t="s">
        <v>838</v>
      </c>
      <c r="D64" s="59" t="s">
        <v>1043</v>
      </c>
      <c r="E64" s="501" t="s">
        <v>181</v>
      </c>
      <c r="F64" s="60"/>
      <c r="G64" s="60"/>
      <c r="H64" s="60" t="s">
        <v>186</v>
      </c>
      <c r="I64" s="60" t="s">
        <v>916</v>
      </c>
      <c r="J64" s="61" t="str">
        <f t="shared" si="2"/>
        <v>à collecter</v>
      </c>
      <c r="K64" s="170"/>
    </row>
    <row r="65" spans="1:11" s="1" customFormat="1" ht="54" customHeight="1" outlineLevel="1">
      <c r="A65" s="54" t="s">
        <v>291</v>
      </c>
      <c r="B65" s="139">
        <v>830</v>
      </c>
      <c r="C65" s="121" t="s">
        <v>838</v>
      </c>
      <c r="D65" s="62" t="s">
        <v>497</v>
      </c>
      <c r="E65" s="55"/>
      <c r="F65" s="62" t="s">
        <v>874</v>
      </c>
      <c r="G65" s="63" t="s">
        <v>302</v>
      </c>
      <c r="H65" s="63"/>
      <c r="I65" s="63" t="s">
        <v>916</v>
      </c>
      <c r="J65" s="64" t="str">
        <f t="shared" si="2"/>
        <v>à collecter</v>
      </c>
      <c r="K65" s="170"/>
    </row>
    <row r="66" spans="1:11" s="1" customFormat="1" ht="38.1" customHeight="1" outlineLevel="1">
      <c r="A66" s="54" t="s">
        <v>291</v>
      </c>
      <c r="B66" s="55">
        <v>394</v>
      </c>
      <c r="C66" s="119" t="s">
        <v>839</v>
      </c>
      <c r="D66" s="47"/>
      <c r="E66" s="55"/>
      <c r="F66" s="55"/>
      <c r="G66" s="55"/>
      <c r="H66" s="55"/>
      <c r="I66" s="55" t="s">
        <v>916</v>
      </c>
      <c r="J66" s="57" t="str">
        <f t="shared" si="2"/>
        <v>à collecter</v>
      </c>
      <c r="K66" s="170"/>
    </row>
    <row r="67" spans="1:11" s="1" customFormat="1" ht="38.1" customHeight="1" outlineLevel="1">
      <c r="A67" s="54" t="s">
        <v>291</v>
      </c>
      <c r="B67" s="58" t="s">
        <v>303</v>
      </c>
      <c r="C67" s="120" t="s">
        <v>840</v>
      </c>
      <c r="D67" s="59" t="s">
        <v>304</v>
      </c>
      <c r="E67" s="501" t="s">
        <v>181</v>
      </c>
      <c r="F67" s="60"/>
      <c r="G67" s="60"/>
      <c r="H67" s="60" t="s">
        <v>186</v>
      </c>
      <c r="I67" s="60" t="s">
        <v>916</v>
      </c>
      <c r="J67" s="61" t="str">
        <f t="shared" ref="J67:J85" si="3">IF(OR("IME"=$B$1,"ITEP"=$B$1,"IEM"=$B$1,"IDA"=$B$1,"EEAP"=$B$1,"IDV"=$B$1,"MAS"=$B$1,"FAM/EAM"=$B$1,"CRP"=$B$1,"EANM"=$B$1,"EHPAD"=$B$1,"ESAT"=$B$1,"SSIAD"=$B$1,"SESSAD"=$B$1,"SAMSAH"=$B$1,"SPASAD"=$B$1,"SAVS"=$B$1,"CAMSP"=$B$1,"CMPP"=$B$1,"toutes les données"=$B$1,"IES"=$B$1),"à collecter","non concerné ")</f>
        <v>à collecter</v>
      </c>
      <c r="K67" s="170"/>
    </row>
    <row r="68" spans="1:11" s="1" customFormat="1" ht="38.1" customHeight="1" outlineLevel="1">
      <c r="A68" s="54" t="s">
        <v>291</v>
      </c>
      <c r="B68" s="58">
        <v>404</v>
      </c>
      <c r="C68" s="120" t="s">
        <v>841</v>
      </c>
      <c r="D68" s="59" t="s">
        <v>305</v>
      </c>
      <c r="E68" s="501" t="s">
        <v>181</v>
      </c>
      <c r="F68" s="60"/>
      <c r="G68" s="60"/>
      <c r="H68" s="60" t="s">
        <v>186</v>
      </c>
      <c r="I68" s="60" t="s">
        <v>916</v>
      </c>
      <c r="J68" s="61" t="str">
        <f t="shared" si="3"/>
        <v>à collecter</v>
      </c>
      <c r="K68" s="170"/>
    </row>
    <row r="69" spans="1:11" s="1" customFormat="1" ht="38.1" customHeight="1" outlineLevel="1">
      <c r="A69" s="54" t="s">
        <v>291</v>
      </c>
      <c r="B69" s="58">
        <v>405</v>
      </c>
      <c r="C69" s="120" t="s">
        <v>842</v>
      </c>
      <c r="D69" s="59" t="s">
        <v>306</v>
      </c>
      <c r="E69" s="501" t="s">
        <v>181</v>
      </c>
      <c r="F69" s="60"/>
      <c r="G69" s="60"/>
      <c r="H69" s="60" t="s">
        <v>186</v>
      </c>
      <c r="I69" s="60" t="s">
        <v>916</v>
      </c>
      <c r="J69" s="61" t="str">
        <f t="shared" si="3"/>
        <v>à collecter</v>
      </c>
      <c r="K69" s="170"/>
    </row>
    <row r="70" spans="1:11" s="1" customFormat="1" ht="38.1" customHeight="1" outlineLevel="1">
      <c r="A70" s="54" t="s">
        <v>291</v>
      </c>
      <c r="B70" s="58">
        <v>406</v>
      </c>
      <c r="C70" s="120" t="s">
        <v>843</v>
      </c>
      <c r="D70" s="59" t="s">
        <v>307</v>
      </c>
      <c r="E70" s="501" t="s">
        <v>181</v>
      </c>
      <c r="F70" s="60"/>
      <c r="G70" s="60"/>
      <c r="H70" s="60" t="s">
        <v>186</v>
      </c>
      <c r="I70" s="60" t="s">
        <v>916</v>
      </c>
      <c r="J70" s="61" t="str">
        <f t="shared" si="3"/>
        <v>à collecter</v>
      </c>
      <c r="K70" s="170"/>
    </row>
    <row r="71" spans="1:11" s="1" customFormat="1" ht="38.1" customHeight="1" outlineLevel="1">
      <c r="A71" s="54" t="s">
        <v>291</v>
      </c>
      <c r="B71" s="58">
        <v>407</v>
      </c>
      <c r="C71" s="120" t="s">
        <v>844</v>
      </c>
      <c r="D71" s="59" t="s">
        <v>308</v>
      </c>
      <c r="E71" s="501" t="s">
        <v>181</v>
      </c>
      <c r="F71" s="60"/>
      <c r="G71" s="60"/>
      <c r="H71" s="60" t="s">
        <v>186</v>
      </c>
      <c r="I71" s="60" t="s">
        <v>916</v>
      </c>
      <c r="J71" s="61" t="str">
        <f t="shared" si="3"/>
        <v>à collecter</v>
      </c>
      <c r="K71" s="170"/>
    </row>
    <row r="72" spans="1:11" s="1" customFormat="1" ht="38.1" customHeight="1" outlineLevel="1">
      <c r="A72" s="54" t="s">
        <v>291</v>
      </c>
      <c r="B72" s="58">
        <v>408</v>
      </c>
      <c r="C72" s="120" t="s">
        <v>845</v>
      </c>
      <c r="D72" s="59" t="s">
        <v>309</v>
      </c>
      <c r="E72" s="501" t="s">
        <v>181</v>
      </c>
      <c r="F72" s="60"/>
      <c r="G72" s="60"/>
      <c r="H72" s="60" t="s">
        <v>186</v>
      </c>
      <c r="I72" s="60" t="s">
        <v>916</v>
      </c>
      <c r="J72" s="61" t="str">
        <f t="shared" si="3"/>
        <v>à collecter</v>
      </c>
      <c r="K72" s="170"/>
    </row>
    <row r="73" spans="1:11" s="1" customFormat="1" ht="38.1" customHeight="1" outlineLevel="1">
      <c r="A73" s="54" t="s">
        <v>291</v>
      </c>
      <c r="B73" s="58">
        <v>409</v>
      </c>
      <c r="C73" s="120" t="s">
        <v>846</v>
      </c>
      <c r="D73" s="59" t="s">
        <v>310</v>
      </c>
      <c r="E73" s="501" t="s">
        <v>181</v>
      </c>
      <c r="F73" s="60"/>
      <c r="G73" s="60"/>
      <c r="H73" s="60" t="s">
        <v>186</v>
      </c>
      <c r="I73" s="60" t="s">
        <v>916</v>
      </c>
      <c r="J73" s="61" t="str">
        <f t="shared" si="3"/>
        <v>à collecter</v>
      </c>
      <c r="K73" s="170"/>
    </row>
    <row r="74" spans="1:11" s="1" customFormat="1" ht="38.1" customHeight="1" outlineLevel="1">
      <c r="A74" s="54" t="s">
        <v>291</v>
      </c>
      <c r="B74" s="58">
        <v>410</v>
      </c>
      <c r="C74" s="120" t="s">
        <v>847</v>
      </c>
      <c r="D74" s="59" t="s">
        <v>311</v>
      </c>
      <c r="E74" s="501" t="s">
        <v>181</v>
      </c>
      <c r="F74" s="60"/>
      <c r="G74" s="60"/>
      <c r="H74" s="60" t="s">
        <v>186</v>
      </c>
      <c r="I74" s="60" t="s">
        <v>916</v>
      </c>
      <c r="J74" s="61" t="str">
        <f t="shared" si="3"/>
        <v>à collecter</v>
      </c>
      <c r="K74" s="170"/>
    </row>
    <row r="75" spans="1:11" s="1" customFormat="1" ht="38.1" customHeight="1" outlineLevel="1">
      <c r="A75" s="54" t="s">
        <v>291</v>
      </c>
      <c r="B75" s="55">
        <v>411</v>
      </c>
      <c r="C75" s="121" t="s">
        <v>848</v>
      </c>
      <c r="D75" s="62" t="s">
        <v>730</v>
      </c>
      <c r="E75" s="55"/>
      <c r="F75" s="63" t="s">
        <v>312</v>
      </c>
      <c r="G75" s="63"/>
      <c r="H75" s="63"/>
      <c r="I75" s="63" t="s">
        <v>916</v>
      </c>
      <c r="J75" s="64" t="str">
        <f t="shared" si="3"/>
        <v>à collecter</v>
      </c>
      <c r="K75" s="170"/>
    </row>
    <row r="76" spans="1:11" s="1" customFormat="1" ht="38.1" customHeight="1" outlineLevel="1">
      <c r="A76" s="54" t="s">
        <v>291</v>
      </c>
      <c r="B76" s="55">
        <v>412</v>
      </c>
      <c r="C76" s="119" t="s">
        <v>849</v>
      </c>
      <c r="D76" s="47"/>
      <c r="E76" s="55"/>
      <c r="F76" s="55"/>
      <c r="G76" s="55" t="s">
        <v>182</v>
      </c>
      <c r="H76" s="55"/>
      <c r="I76" s="55" t="s">
        <v>916</v>
      </c>
      <c r="J76" s="57" t="str">
        <f t="shared" si="3"/>
        <v>à collecter</v>
      </c>
      <c r="K76" s="170"/>
    </row>
    <row r="77" spans="1:11" s="1" customFormat="1" ht="38.1" customHeight="1" outlineLevel="1">
      <c r="A77" s="54" t="s">
        <v>291</v>
      </c>
      <c r="B77" s="139">
        <v>418</v>
      </c>
      <c r="C77" s="121" t="s">
        <v>849</v>
      </c>
      <c r="D77" s="62" t="s">
        <v>507</v>
      </c>
      <c r="E77" s="55"/>
      <c r="F77" s="63" t="s">
        <v>872</v>
      </c>
      <c r="G77" s="65"/>
      <c r="H77" s="63"/>
      <c r="I77" s="63" t="s">
        <v>916</v>
      </c>
      <c r="J77" s="64" t="str">
        <f t="shared" si="3"/>
        <v>à collecter</v>
      </c>
      <c r="K77" s="170"/>
    </row>
    <row r="78" spans="1:11" s="1" customFormat="1" ht="38.1" customHeight="1" outlineLevel="1">
      <c r="A78" s="54" t="s">
        <v>291</v>
      </c>
      <c r="B78" s="58">
        <v>419</v>
      </c>
      <c r="C78" s="120" t="s">
        <v>849</v>
      </c>
      <c r="D78" s="59" t="s">
        <v>316</v>
      </c>
      <c r="E78" s="501" t="s">
        <v>181</v>
      </c>
      <c r="F78" s="60"/>
      <c r="G78" s="60"/>
      <c r="H78" s="60" t="s">
        <v>186</v>
      </c>
      <c r="I78" s="60" t="s">
        <v>916</v>
      </c>
      <c r="J78" s="61" t="str">
        <f t="shared" si="3"/>
        <v>à collecter</v>
      </c>
      <c r="K78" s="170"/>
    </row>
    <row r="79" spans="1:11" s="1" customFormat="1" ht="38.1" customHeight="1" outlineLevel="1">
      <c r="A79" s="54" t="s">
        <v>291</v>
      </c>
      <c r="B79" s="58">
        <v>812</v>
      </c>
      <c r="C79" s="120" t="s">
        <v>849</v>
      </c>
      <c r="D79" s="59" t="s">
        <v>318</v>
      </c>
      <c r="E79" s="501" t="s">
        <v>181</v>
      </c>
      <c r="F79" s="60"/>
      <c r="G79" s="60"/>
      <c r="H79" s="60" t="s">
        <v>186</v>
      </c>
      <c r="I79" s="60" t="s">
        <v>916</v>
      </c>
      <c r="J79" s="61" t="str">
        <f t="shared" si="3"/>
        <v>à collecter</v>
      </c>
      <c r="K79" s="170"/>
    </row>
    <row r="80" spans="1:11" s="1" customFormat="1" ht="38.1" customHeight="1" outlineLevel="1">
      <c r="A80" s="54" t="s">
        <v>291</v>
      </c>
      <c r="B80" s="58">
        <v>420</v>
      </c>
      <c r="C80" s="120" t="s">
        <v>849</v>
      </c>
      <c r="D80" s="59" t="s">
        <v>313</v>
      </c>
      <c r="E80" s="501" t="s">
        <v>181</v>
      </c>
      <c r="F80" s="60"/>
      <c r="G80" s="60"/>
      <c r="H80" s="60" t="s">
        <v>186</v>
      </c>
      <c r="I80" s="60" t="s">
        <v>916</v>
      </c>
      <c r="J80" s="61" t="str">
        <f t="shared" si="3"/>
        <v>à collecter</v>
      </c>
      <c r="K80" s="170"/>
    </row>
    <row r="81" spans="1:11" s="1" customFormat="1" ht="38.1" customHeight="1" outlineLevel="1">
      <c r="A81" s="54" t="s">
        <v>291</v>
      </c>
      <c r="B81" s="58">
        <v>421</v>
      </c>
      <c r="C81" s="120" t="s">
        <v>849</v>
      </c>
      <c r="D81" s="59" t="s">
        <v>314</v>
      </c>
      <c r="E81" s="501" t="s">
        <v>181</v>
      </c>
      <c r="F81" s="60"/>
      <c r="G81" s="60"/>
      <c r="H81" s="60" t="s">
        <v>186</v>
      </c>
      <c r="I81" s="60" t="s">
        <v>916</v>
      </c>
      <c r="J81" s="61" t="str">
        <f t="shared" si="3"/>
        <v>à collecter</v>
      </c>
      <c r="K81" s="170"/>
    </row>
    <row r="82" spans="1:11" s="1" customFormat="1" ht="38.1" customHeight="1" outlineLevel="1">
      <c r="A82" s="54" t="s">
        <v>291</v>
      </c>
      <c r="B82" s="58">
        <v>422</v>
      </c>
      <c r="C82" s="120" t="s">
        <v>849</v>
      </c>
      <c r="D82" s="59" t="s">
        <v>317</v>
      </c>
      <c r="E82" s="501" t="s">
        <v>181</v>
      </c>
      <c r="F82" s="60"/>
      <c r="G82" s="60"/>
      <c r="H82" s="60" t="s">
        <v>186</v>
      </c>
      <c r="I82" s="60" t="s">
        <v>916</v>
      </c>
      <c r="J82" s="61" t="str">
        <f t="shared" si="3"/>
        <v>à collecter</v>
      </c>
      <c r="K82" s="170"/>
    </row>
    <row r="83" spans="1:11" s="1" customFormat="1" ht="38.1" customHeight="1" outlineLevel="1">
      <c r="A83" s="54" t="s">
        <v>291</v>
      </c>
      <c r="B83" s="58">
        <v>813</v>
      </c>
      <c r="C83" s="120" t="s">
        <v>849</v>
      </c>
      <c r="D83" s="59" t="s">
        <v>315</v>
      </c>
      <c r="E83" s="501" t="s">
        <v>181</v>
      </c>
      <c r="F83" s="60"/>
      <c r="G83" s="60"/>
      <c r="H83" s="60" t="s">
        <v>186</v>
      </c>
      <c r="I83" s="60" t="s">
        <v>916</v>
      </c>
      <c r="J83" s="61" t="str">
        <f t="shared" si="3"/>
        <v>à collecter</v>
      </c>
      <c r="K83" s="170"/>
    </row>
    <row r="84" spans="1:11" s="1" customFormat="1" ht="66" customHeight="1" outlineLevel="1">
      <c r="A84" s="54" t="s">
        <v>291</v>
      </c>
      <c r="B84" s="135">
        <v>424</v>
      </c>
      <c r="C84" s="136" t="s">
        <v>849</v>
      </c>
      <c r="D84" s="132" t="s">
        <v>1051</v>
      </c>
      <c r="E84" s="506"/>
      <c r="F84" s="132" t="s">
        <v>873</v>
      </c>
      <c r="G84" s="133"/>
      <c r="H84" s="133"/>
      <c r="I84" s="133" t="s">
        <v>916</v>
      </c>
      <c r="J84" s="134" t="str">
        <f t="shared" si="3"/>
        <v>à collecter</v>
      </c>
      <c r="K84" s="170"/>
    </row>
    <row r="85" spans="1:11" s="1" customFormat="1" ht="38.1" customHeight="1" outlineLevel="1">
      <c r="A85" s="54" t="s">
        <v>291</v>
      </c>
      <c r="B85" s="58">
        <v>425</v>
      </c>
      <c r="C85" s="120" t="s">
        <v>849</v>
      </c>
      <c r="D85" s="59" t="s">
        <v>1044</v>
      </c>
      <c r="E85" s="501"/>
      <c r="F85" s="60"/>
      <c r="G85" s="60"/>
      <c r="H85" s="60"/>
      <c r="I85" s="60" t="s">
        <v>916</v>
      </c>
      <c r="J85" s="61" t="str">
        <f t="shared" si="3"/>
        <v>à collecter</v>
      </c>
      <c r="K85" s="170"/>
    </row>
    <row r="86" spans="1:11" s="1" customFormat="1" ht="45" outlineLevel="1">
      <c r="A86" s="54"/>
      <c r="B86" s="58">
        <v>1203</v>
      </c>
      <c r="C86" s="120"/>
      <c r="D86" s="59" t="s">
        <v>1121</v>
      </c>
      <c r="E86" s="501" t="s">
        <v>181</v>
      </c>
      <c r="F86" s="60" t="s">
        <v>1123</v>
      </c>
      <c r="G86" s="60"/>
      <c r="H86" s="60"/>
      <c r="I86" s="60" t="s">
        <v>20</v>
      </c>
      <c r="J86" s="61" t="str">
        <f>IF(OR("EHPAD"=$B$1,"toutes les données"=$B$1),"à collecter","non concerné ")</f>
        <v>à collecter</v>
      </c>
      <c r="K86" s="170"/>
    </row>
    <row r="87" spans="1:11" s="1" customFormat="1" ht="60" outlineLevel="1">
      <c r="A87" s="54"/>
      <c r="B87" s="58">
        <v>1204</v>
      </c>
      <c r="C87" s="120"/>
      <c r="D87" s="59" t="s">
        <v>1122</v>
      </c>
      <c r="E87" s="501" t="s">
        <v>181</v>
      </c>
      <c r="F87" s="60" t="s">
        <v>1124</v>
      </c>
      <c r="G87" s="60"/>
      <c r="H87" s="60"/>
      <c r="I87" s="60" t="s">
        <v>20</v>
      </c>
      <c r="J87" s="61" t="str">
        <f>IF(OR("EHPAD"=$B$1,"toutes les données"=$B$1),"à collecter","non concerné ")</f>
        <v>à collecter</v>
      </c>
      <c r="K87" s="170"/>
    </row>
    <row r="88" spans="1:11" s="1" customFormat="1" ht="16.350000000000001" customHeight="1" outlineLevel="1" thickBot="1">
      <c r="A88" s="284"/>
      <c r="B88" s="285"/>
      <c r="C88" s="286"/>
      <c r="D88" s="287"/>
      <c r="E88" s="507"/>
      <c r="F88" s="289"/>
      <c r="G88" s="288"/>
      <c r="H88" s="288"/>
      <c r="I88" s="171"/>
      <c r="J88" s="288"/>
      <c r="K88" s="172"/>
    </row>
    <row r="89" spans="1:11" s="1" customFormat="1" ht="35.1" customHeight="1" outlineLevel="1" thickBot="1">
      <c r="A89" s="48" t="s">
        <v>291</v>
      </c>
      <c r="B89" s="53"/>
      <c r="C89" s="53"/>
      <c r="D89" s="47"/>
      <c r="E89" s="504"/>
      <c r="F89" s="3"/>
      <c r="G89" s="46"/>
      <c r="H89" s="46"/>
      <c r="I89" s="46"/>
      <c r="J89" s="46"/>
    </row>
    <row r="90" spans="1:11" s="1" customFormat="1" ht="38.1" customHeight="1" outlineLevel="1" thickBot="1">
      <c r="A90" s="50" t="s">
        <v>291</v>
      </c>
      <c r="B90" s="51">
        <v>429</v>
      </c>
      <c r="C90" s="51" t="s">
        <v>850</v>
      </c>
      <c r="D90" s="165" t="s">
        <v>171</v>
      </c>
      <c r="E90" s="508" t="s">
        <v>181</v>
      </c>
      <c r="F90" s="52"/>
      <c r="G90" s="52"/>
      <c r="H90" s="52"/>
      <c r="I90" s="52" t="s">
        <v>916</v>
      </c>
      <c r="J90" s="52" t="str">
        <f>IF(OR("IME"=$B$1,"ITEP"=$B$1,"IEM"=$B$1,"IDA"=$B$1,"EEAP"=$B$1,"IDV"=$B$1,"MAS"=$B$1,"FAM/EAM"=$B$1,"CRP"=$B$1,"EANM"=$B$1,"EHPAD"=$B$1,"ESAT"=$B$1,"SSIAD"=$B$1,"SESSAD"=$B$1,"SAMSAH"=$B$1,"SPASAD"=$B$1,"SAVS"=$B$1,"CAMSP"=$B$1,"CMPP"=$B$1,"toutes les données"=$B$1,"IES"=$B$1),"à collecter","non concerné ")</f>
        <v>à collecter</v>
      </c>
    </row>
    <row r="91" spans="1:11" ht="38.1" customHeight="1">
      <c r="J91" s="1"/>
      <c r="K91" s="1"/>
    </row>
    <row r="92" spans="1:11" ht="38.1" customHeight="1">
      <c r="J92" s="1"/>
      <c r="K92" s="1"/>
    </row>
    <row r="93" spans="1:11" ht="38.1" customHeight="1">
      <c r="J93" s="1"/>
      <c r="K93" s="1"/>
    </row>
    <row r="94" spans="1:11" ht="38.1" customHeight="1">
      <c r="J94" s="1"/>
      <c r="K94" s="1"/>
    </row>
    <row r="95" spans="1:11" ht="38.1" customHeight="1">
      <c r="J95" s="1"/>
      <c r="K95" s="1"/>
    </row>
    <row r="96" spans="1:11" ht="38.1" customHeight="1">
      <c r="J96" s="1"/>
      <c r="K96" s="1"/>
    </row>
    <row r="97" spans="10:11" ht="38.1" customHeight="1">
      <c r="J97" s="1"/>
      <c r="K97" s="1"/>
    </row>
    <row r="98" spans="10:11" ht="38.1" customHeight="1">
      <c r="J98" s="1"/>
      <c r="K98" s="1"/>
    </row>
    <row r="99" spans="10:11" ht="38.1" customHeight="1">
      <c r="J99" s="1"/>
      <c r="K99" s="1"/>
    </row>
    <row r="100" spans="10:11" ht="38.1" customHeight="1">
      <c r="J100" s="1"/>
      <c r="K100" s="1"/>
    </row>
    <row r="101" spans="10:11" ht="38.1" customHeight="1">
      <c r="J101" s="1"/>
      <c r="K101" s="1"/>
    </row>
    <row r="102" spans="10:11" ht="38.1" customHeight="1">
      <c r="J102" s="1"/>
      <c r="K102" s="1"/>
    </row>
    <row r="103" spans="10:11" ht="38.1" customHeight="1">
      <c r="J103" s="1"/>
      <c r="K103" s="1"/>
    </row>
    <row r="104" spans="10:11" ht="38.1" customHeight="1">
      <c r="J104" s="1"/>
      <c r="K104" s="1"/>
    </row>
    <row r="105" spans="10:11" ht="38.1" customHeight="1">
      <c r="J105" s="1"/>
      <c r="K105" s="1"/>
    </row>
    <row r="106" spans="10:11" ht="38.1" customHeight="1">
      <c r="J106" s="1"/>
      <c r="K106" s="1"/>
    </row>
    <row r="107" spans="10:11" ht="38.1" customHeight="1">
      <c r="J107" s="1"/>
      <c r="K107" s="1"/>
    </row>
    <row r="108" spans="10:11" ht="38.1" customHeight="1">
      <c r="J108" s="1"/>
      <c r="K108" s="1"/>
    </row>
    <row r="109" spans="10:11" ht="38.1" customHeight="1">
      <c r="J109" s="1"/>
      <c r="K109" s="1"/>
    </row>
    <row r="110" spans="10:11" ht="38.1" customHeight="1">
      <c r="J110" s="1"/>
      <c r="K110" s="1"/>
    </row>
    <row r="111" spans="10:11" ht="38.1" customHeight="1">
      <c r="J111" s="1"/>
      <c r="K111" s="1"/>
    </row>
    <row r="112" spans="10:11" ht="38.1" customHeight="1">
      <c r="J112" s="1"/>
      <c r="K112" s="1"/>
    </row>
    <row r="113" spans="10:11" ht="38.1" customHeight="1">
      <c r="J113" s="1"/>
      <c r="K113" s="1"/>
    </row>
    <row r="114" spans="10:11" ht="38.1" customHeight="1">
      <c r="J114" s="1"/>
      <c r="K114" s="1"/>
    </row>
    <row r="115" spans="10:11" ht="38.1" customHeight="1">
      <c r="J115" s="1"/>
      <c r="K115" s="1"/>
    </row>
    <row r="116" spans="10:11" ht="38.1" customHeight="1">
      <c r="J116" s="1"/>
      <c r="K116" s="1"/>
    </row>
    <row r="117" spans="10:11" ht="38.1" customHeight="1">
      <c r="J117" s="1"/>
      <c r="K117" s="1"/>
    </row>
    <row r="118" spans="10:11" ht="38.1" customHeight="1">
      <c r="J118" s="1"/>
      <c r="K118" s="1"/>
    </row>
    <row r="119" spans="10:11" ht="38.1" customHeight="1">
      <c r="J119" s="1"/>
      <c r="K119" s="1"/>
    </row>
    <row r="120" spans="10:11" ht="38.1" customHeight="1">
      <c r="J120" s="1"/>
      <c r="K120" s="1"/>
    </row>
    <row r="121" spans="10:11" ht="38.1" customHeight="1">
      <c r="J121" s="1"/>
      <c r="K121" s="1"/>
    </row>
    <row r="122" spans="10:11" ht="38.1" customHeight="1">
      <c r="J122" s="1"/>
      <c r="K122" s="1"/>
    </row>
    <row r="123" spans="10:11" ht="38.1" customHeight="1">
      <c r="J123" s="1"/>
      <c r="K123" s="1"/>
    </row>
    <row r="124" spans="10:11" ht="38.1" customHeight="1">
      <c r="J124" s="1"/>
      <c r="K124" s="1"/>
    </row>
    <row r="125" spans="10:11" ht="38.1" customHeight="1">
      <c r="J125" s="1"/>
      <c r="K125" s="1"/>
    </row>
    <row r="126" spans="10:11" ht="38.1" customHeight="1">
      <c r="J126" s="1"/>
      <c r="K126" s="1"/>
    </row>
    <row r="127" spans="10:11" ht="38.1" customHeight="1">
      <c r="J127" s="1"/>
      <c r="K127" s="1"/>
    </row>
    <row r="128" spans="10:11" ht="38.1" customHeight="1">
      <c r="J128" s="1"/>
      <c r="K128" s="1"/>
    </row>
    <row r="129" spans="10:11" ht="38.1" customHeight="1">
      <c r="J129" s="1"/>
      <c r="K129" s="1"/>
    </row>
    <row r="130" spans="10:11" ht="38.1" customHeight="1">
      <c r="J130" s="1"/>
      <c r="K130" s="1"/>
    </row>
    <row r="131" spans="10:11" ht="38.1" customHeight="1">
      <c r="J131" s="1"/>
      <c r="K131" s="1"/>
    </row>
    <row r="132" spans="10:11" ht="38.1" customHeight="1">
      <c r="J132" s="1"/>
      <c r="K132" s="1"/>
    </row>
    <row r="133" spans="10:11" ht="38.1" customHeight="1">
      <c r="J133" s="1"/>
      <c r="K133" s="1"/>
    </row>
    <row r="134" spans="10:11" ht="38.1" customHeight="1">
      <c r="J134" s="1"/>
      <c r="K134" s="1"/>
    </row>
    <row r="135" spans="10:11" ht="38.1" customHeight="1">
      <c r="J135" s="1"/>
      <c r="K135" s="1"/>
    </row>
    <row r="136" spans="10:11" ht="38.1" customHeight="1">
      <c r="J136" s="1"/>
      <c r="K136" s="1"/>
    </row>
    <row r="137" spans="10:11" ht="38.1" customHeight="1">
      <c r="J137" s="1"/>
      <c r="K137" s="1"/>
    </row>
    <row r="138" spans="10:11" ht="38.1" customHeight="1">
      <c r="J138" s="1"/>
      <c r="K138" s="1"/>
    </row>
    <row r="139" spans="10:11" ht="38.1" customHeight="1">
      <c r="J139" s="1"/>
      <c r="K139" s="1"/>
    </row>
    <row r="140" spans="10:11" ht="38.1" customHeight="1">
      <c r="J140" s="1"/>
      <c r="K140" s="1"/>
    </row>
    <row r="141" spans="10:11" ht="38.1" customHeight="1">
      <c r="J141" s="1"/>
      <c r="K141" s="1"/>
    </row>
    <row r="142" spans="10:11" ht="38.1" customHeight="1">
      <c r="J142" s="1"/>
      <c r="K142" s="1"/>
    </row>
    <row r="143" spans="10:11" ht="38.1" customHeight="1">
      <c r="J143" s="1"/>
      <c r="K143" s="1"/>
    </row>
    <row r="144" spans="10:11" ht="38.1" customHeight="1">
      <c r="J144" s="1"/>
      <c r="K144" s="1"/>
    </row>
    <row r="145" spans="10:11" ht="38.1" customHeight="1">
      <c r="J145" s="1"/>
      <c r="K145" s="1"/>
    </row>
    <row r="146" spans="10:11" ht="38.1" customHeight="1">
      <c r="J146" s="1"/>
      <c r="K146" s="1"/>
    </row>
    <row r="147" spans="10:11" ht="38.1" customHeight="1">
      <c r="J147" s="1"/>
      <c r="K147" s="1"/>
    </row>
    <row r="148" spans="10:11" ht="38.1" customHeight="1">
      <c r="J148" s="1"/>
      <c r="K148" s="1"/>
    </row>
    <row r="149" spans="10:11" ht="38.1" customHeight="1">
      <c r="J149" s="1"/>
      <c r="K149" s="1"/>
    </row>
    <row r="150" spans="10:11" ht="38.1" customHeight="1">
      <c r="J150" s="1"/>
      <c r="K150" s="1"/>
    </row>
    <row r="151" spans="10:11" ht="38.1" customHeight="1">
      <c r="J151" s="1"/>
      <c r="K151" s="1"/>
    </row>
    <row r="152" spans="10:11" ht="38.1" customHeight="1">
      <c r="J152" s="1"/>
      <c r="K152" s="1"/>
    </row>
    <row r="153" spans="10:11" ht="38.1" customHeight="1">
      <c r="J153" s="1"/>
      <c r="K153" s="1"/>
    </row>
    <row r="154" spans="10:11" ht="38.1" customHeight="1">
      <c r="J154" s="1"/>
      <c r="K154" s="1"/>
    </row>
    <row r="155" spans="10:11" ht="38.1" customHeight="1">
      <c r="J155" s="1"/>
      <c r="K155" s="1"/>
    </row>
    <row r="156" spans="10:11" ht="38.1" customHeight="1">
      <c r="J156" s="1"/>
      <c r="K156" s="1"/>
    </row>
    <row r="157" spans="10:11" ht="38.1" customHeight="1">
      <c r="J157" s="1"/>
      <c r="K157" s="1"/>
    </row>
    <row r="158" spans="10:11" ht="38.1" customHeight="1">
      <c r="J158" s="1"/>
      <c r="K158" s="1"/>
    </row>
    <row r="159" spans="10:11" ht="38.1" customHeight="1">
      <c r="J159" s="1"/>
      <c r="K159" s="1"/>
    </row>
    <row r="160" spans="10:11" ht="38.1" customHeight="1">
      <c r="J160" s="1"/>
      <c r="K160" s="1"/>
    </row>
    <row r="161" spans="10:11" ht="38.1" customHeight="1">
      <c r="J161" s="1"/>
      <c r="K161" s="1"/>
    </row>
    <row r="162" spans="10:11" ht="38.1" customHeight="1">
      <c r="J162" s="1"/>
      <c r="K162" s="1"/>
    </row>
    <row r="163" spans="10:11" ht="38.1" customHeight="1">
      <c r="J163" s="1"/>
      <c r="K163" s="1"/>
    </row>
    <row r="164" spans="10:11" ht="38.1" customHeight="1">
      <c r="J164" s="1"/>
      <c r="K164" s="1"/>
    </row>
    <row r="165" spans="10:11" ht="38.1" customHeight="1">
      <c r="J165" s="1"/>
      <c r="K165" s="1"/>
    </row>
    <row r="166" spans="10:11" ht="38.1" customHeight="1">
      <c r="J166" s="1"/>
      <c r="K166" s="1"/>
    </row>
    <row r="167" spans="10:11" ht="38.1" customHeight="1">
      <c r="J167" s="1"/>
      <c r="K167" s="1"/>
    </row>
    <row r="168" spans="10:11" ht="38.1" customHeight="1">
      <c r="J168" s="1"/>
      <c r="K168" s="1"/>
    </row>
    <row r="169" spans="10:11" ht="38.1" customHeight="1">
      <c r="J169" s="1"/>
      <c r="K169" s="1"/>
    </row>
    <row r="170" spans="10:11" ht="38.1" customHeight="1">
      <c r="J170" s="1"/>
      <c r="K170" s="1"/>
    </row>
    <row r="171" spans="10:11" ht="38.1" customHeight="1">
      <c r="J171" s="1"/>
      <c r="K171" s="1"/>
    </row>
    <row r="172" spans="10:11" ht="38.1" customHeight="1">
      <c r="J172" s="1"/>
      <c r="K172" s="1"/>
    </row>
    <row r="173" spans="10:11" ht="38.1" customHeight="1">
      <c r="J173" s="1"/>
      <c r="K173" s="1"/>
    </row>
    <row r="174" spans="10:11" ht="38.1" customHeight="1">
      <c r="J174" s="1"/>
      <c r="K174" s="1"/>
    </row>
    <row r="175" spans="10:11" ht="38.1" customHeight="1">
      <c r="J175" s="1"/>
      <c r="K175" s="1"/>
    </row>
    <row r="176" spans="10:11" ht="38.1" customHeight="1">
      <c r="J176" s="1"/>
      <c r="K176" s="1"/>
    </row>
    <row r="177" spans="10:11" ht="38.1" customHeight="1">
      <c r="J177" s="1"/>
      <c r="K177" s="1"/>
    </row>
    <row r="178" spans="10:11" ht="38.1" customHeight="1">
      <c r="J178" s="1"/>
      <c r="K178" s="1"/>
    </row>
    <row r="179" spans="10:11" ht="38.1" customHeight="1">
      <c r="J179" s="1"/>
      <c r="K179" s="1"/>
    </row>
    <row r="180" spans="10:11" ht="38.1" customHeight="1">
      <c r="J180" s="1"/>
      <c r="K180" s="1"/>
    </row>
  </sheetData>
  <sheetProtection deleteColumns="0" deleteRows="0" sort="0" autoFilter="0" pivotTables="0"/>
  <conditionalFormatting sqref="J1:J2 J22:J1048576">
    <cfRule type="cellIs" dxfId="42" priority="3" operator="equal">
      <formula>"à collecter"</formula>
    </cfRule>
  </conditionalFormatting>
  <conditionalFormatting sqref="J3">
    <cfRule type="cellIs" dxfId="41" priority="1" operator="equal">
      <formula>"à collecter"</formula>
    </cfRule>
  </conditionalFormatting>
  <conditionalFormatting sqref="J4:J21">
    <cfRule type="cellIs" dxfId="40" priority="2" operator="equal">
      <formula>"à collecter"</formula>
    </cfRule>
  </conditionalFormatting>
  <conditionalFormatting sqref="K36">
    <cfRule type="cellIs" dxfId="39" priority="5" operator="equal">
      <formula>"à collecter"</formula>
    </cfRule>
  </conditionalFormatting>
  <dataValidations count="1">
    <dataValidation type="list" allowBlank="1" showInputMessage="1" showErrorMessage="1" sqref="B1">
      <formula1>"toutes les données,IME,ITEP,IEM,IDA,EEAP,IDV,MAS,FAM/EAM,CRP,EANM,EHPAD,ESAT,SSIAD,SESSAD,SAMSAH,SPASAD,SAVS,CAMSP,CMPP,IES"</formula1>
    </dataValidation>
  </dataValidations>
  <pageMargins left="0.70866141732283472" right="0.70866141732283472" top="0.74803149606299213" bottom="0.74803149606299213" header="0.31496062992125984" footer="0.31496062992125984"/>
  <pageSetup paperSize="9" scale="41" fitToHeight="0" orientation="landscape" r:id="rId1"/>
  <rowBreaks count="2" manualBreakCount="2">
    <brk id="19" max="10" man="1"/>
    <brk id="42" max="10" man="1"/>
  </rowBreak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9" tint="-0.499984740745262"/>
    <pageSetUpPr fitToPage="1"/>
  </sheetPr>
  <dimension ref="A1:P95"/>
  <sheetViews>
    <sheetView zoomScale="60" zoomScaleNormal="60" zoomScaleSheetLayoutView="10" workbookViewId="0"/>
  </sheetViews>
  <sheetFormatPr baseColWidth="10" defaultColWidth="11.42578125" defaultRowHeight="38.1" customHeight="1" outlineLevelRow="1" outlineLevelCol="1"/>
  <cols>
    <col min="1" max="1" width="15.5703125" style="1" customWidth="1"/>
    <col min="2" max="2" width="23.5703125" style="1" customWidth="1"/>
    <col min="3" max="3" width="32.5703125" style="1" customWidth="1"/>
    <col min="4" max="4" width="53.5703125" style="2" customWidth="1"/>
    <col min="5" max="5" width="30.5703125" style="1" customWidth="1"/>
    <col min="6" max="6" width="50.5703125" style="1" customWidth="1"/>
    <col min="7" max="8" width="25.5703125" style="1" customWidth="1"/>
    <col min="9" max="9" width="21.5703125" style="1" hidden="1" customWidth="1" outlineLevel="1"/>
    <col min="10" max="10" width="30.5703125" style="1" customWidth="1" collapsed="1"/>
    <col min="11" max="11" width="3.5703125" style="1" customWidth="1"/>
    <col min="12" max="12" width="16.5703125" style="1" customWidth="1"/>
    <col min="13" max="16384" width="11.42578125" style="1"/>
  </cols>
  <sheetData>
    <row r="1" spans="1:16" ht="59.85" customHeight="1" thickBot="1">
      <c r="A1" s="155" t="s">
        <v>881</v>
      </c>
      <c r="B1" s="498" t="s">
        <v>893</v>
      </c>
      <c r="C1" s="367" t="s">
        <v>319</v>
      </c>
      <c r="D1" s="294"/>
      <c r="E1" s="295"/>
      <c r="F1" s="296"/>
      <c r="G1" s="296"/>
      <c r="H1" s="296"/>
      <c r="I1" s="296"/>
      <c r="J1" s="366"/>
      <c r="L1" s="89"/>
      <c r="M1" s="90"/>
    </row>
    <row r="2" spans="1:16" ht="16.350000000000001" customHeight="1">
      <c r="A2" s="164"/>
      <c r="B2" s="48"/>
      <c r="C2" s="48"/>
      <c r="D2" s="49"/>
      <c r="E2" s="48"/>
      <c r="F2" s="153"/>
      <c r="G2" s="153"/>
      <c r="H2" s="153"/>
      <c r="I2" s="153"/>
      <c r="L2" s="89"/>
      <c r="M2" s="90"/>
    </row>
    <row r="3" spans="1:16" ht="73.349999999999994" customHeight="1">
      <c r="A3" s="36" t="s">
        <v>778</v>
      </c>
      <c r="B3" s="37" t="s">
        <v>675</v>
      </c>
      <c r="C3" s="123" t="s">
        <v>906</v>
      </c>
      <c r="D3" s="37" t="s">
        <v>907</v>
      </c>
      <c r="E3" s="82" t="s">
        <v>908</v>
      </c>
      <c r="F3" s="37" t="s">
        <v>740</v>
      </c>
      <c r="G3" s="37" t="s">
        <v>905</v>
      </c>
      <c r="H3" s="37" t="s">
        <v>863</v>
      </c>
      <c r="I3" s="37" t="s">
        <v>891</v>
      </c>
      <c r="J3" s="37" t="s">
        <v>883</v>
      </c>
      <c r="K3" s="208"/>
      <c r="M3" s="32"/>
      <c r="N3" s="32"/>
      <c r="O3" s="32"/>
      <c r="P3" s="32"/>
    </row>
    <row r="4" spans="1:16" ht="14.85" customHeight="1" thickBot="1">
      <c r="A4" s="239"/>
      <c r="B4" s="240"/>
      <c r="C4" s="240"/>
      <c r="D4" s="241"/>
      <c r="E4" s="312"/>
      <c r="F4" s="242"/>
      <c r="G4" s="242"/>
      <c r="H4" s="242"/>
      <c r="I4" s="242"/>
      <c r="J4" s="243"/>
    </row>
    <row r="5" spans="1:16" ht="50.1" customHeight="1" thickBot="1">
      <c r="A5" s="370" t="s">
        <v>320</v>
      </c>
      <c r="B5" s="303"/>
      <c r="C5" s="303"/>
      <c r="D5" s="304"/>
      <c r="E5" s="303"/>
      <c r="F5" s="305"/>
      <c r="G5" s="305"/>
      <c r="H5" s="305"/>
      <c r="I5" s="305"/>
      <c r="J5" s="313"/>
      <c r="K5" s="297"/>
    </row>
    <row r="6" spans="1:16" ht="38.1" customHeight="1" outlineLevel="1">
      <c r="A6" s="314" t="s">
        <v>320</v>
      </c>
      <c r="B6" s="315" t="s">
        <v>180</v>
      </c>
      <c r="C6" s="315"/>
      <c r="D6" s="316"/>
      <c r="E6" s="315"/>
      <c r="F6" s="317"/>
      <c r="G6" s="317"/>
      <c r="H6" s="317"/>
      <c r="I6" s="318"/>
      <c r="J6" s="340"/>
      <c r="K6" s="298"/>
    </row>
    <row r="7" spans="1:16" ht="54" customHeight="1" outlineLevel="1">
      <c r="A7" s="235" t="s">
        <v>320</v>
      </c>
      <c r="B7" s="111">
        <v>430</v>
      </c>
      <c r="C7" s="111"/>
      <c r="D7" s="99" t="s">
        <v>321</v>
      </c>
      <c r="E7" s="111"/>
      <c r="F7" s="99" t="s">
        <v>322</v>
      </c>
      <c r="G7" s="79"/>
      <c r="H7" s="79"/>
      <c r="I7" s="79" t="s">
        <v>916</v>
      </c>
      <c r="J7" s="341" t="str">
        <f t="shared" ref="J7:J14" si="0">IF(OR("IME"=$B$1,"ITEP"=$B$1,"IEM"=$B$1,"IDA"=$B$1,"EEAP"=$B$1,"IDV"=$B$1,"MAS"=$B$1,"FAM/EAM"=$B$1,"CRP"=$B$1,"EANM"=$B$1,"EHPAD"=$B$1,"ESAT"=$B$1,"SSIAD"=$B$1,"SESSAD"=$B$1,"SAMSAH"=$B$1,"SPASAD"=$B$1,"SAVS"=$B$1,"CAMSP"=$B$1,"CMPP"=$B$1,"toutes les données"=$B$1,"IES"=$B$1),"à collecter","non concerné ")</f>
        <v>à collecter</v>
      </c>
      <c r="K7" s="299"/>
    </row>
    <row r="8" spans="1:16" ht="56.1" customHeight="1" outlineLevel="1">
      <c r="A8" s="235" t="s">
        <v>320</v>
      </c>
      <c r="B8" s="111">
        <v>431</v>
      </c>
      <c r="C8" s="111"/>
      <c r="D8" s="99" t="s">
        <v>323</v>
      </c>
      <c r="E8" s="111"/>
      <c r="F8" s="99" t="s">
        <v>324</v>
      </c>
      <c r="G8" s="79"/>
      <c r="H8" s="79"/>
      <c r="I8" s="79" t="s">
        <v>916</v>
      </c>
      <c r="J8" s="341" t="str">
        <f t="shared" si="0"/>
        <v>à collecter</v>
      </c>
      <c r="K8" s="299"/>
    </row>
    <row r="9" spans="1:16" ht="38.1" customHeight="1" outlineLevel="1">
      <c r="A9" s="235" t="s">
        <v>320</v>
      </c>
      <c r="B9" s="111">
        <v>433</v>
      </c>
      <c r="C9" s="319" t="s">
        <v>851</v>
      </c>
      <c r="D9" s="99"/>
      <c r="E9" s="111"/>
      <c r="F9" s="320"/>
      <c r="G9" s="111" t="s">
        <v>186</v>
      </c>
      <c r="H9" s="111" t="s">
        <v>325</v>
      </c>
      <c r="I9" s="111" t="s">
        <v>916</v>
      </c>
      <c r="J9" s="372" t="str">
        <f t="shared" si="0"/>
        <v>à collecter</v>
      </c>
      <c r="K9" s="299"/>
    </row>
    <row r="10" spans="1:16" ht="38.1" customHeight="1" outlineLevel="1">
      <c r="A10" s="235" t="s">
        <v>320</v>
      </c>
      <c r="B10" s="321">
        <v>434</v>
      </c>
      <c r="C10" s="322" t="s">
        <v>851</v>
      </c>
      <c r="D10" s="178" t="s">
        <v>326</v>
      </c>
      <c r="E10" s="596" t="s">
        <v>181</v>
      </c>
      <c r="F10" s="178"/>
      <c r="G10" s="176"/>
      <c r="H10" s="176" t="s">
        <v>186</v>
      </c>
      <c r="I10" s="176" t="s">
        <v>916</v>
      </c>
      <c r="J10" s="373" t="str">
        <f t="shared" si="0"/>
        <v>à collecter</v>
      </c>
      <c r="K10" s="299"/>
    </row>
    <row r="11" spans="1:16" ht="38.1" customHeight="1" outlineLevel="1">
      <c r="A11" s="235" t="s">
        <v>320</v>
      </c>
      <c r="B11" s="324">
        <v>435</v>
      </c>
      <c r="C11" s="322" t="s">
        <v>851</v>
      </c>
      <c r="D11" s="178" t="s">
        <v>327</v>
      </c>
      <c r="E11" s="596" t="s">
        <v>181</v>
      </c>
      <c r="F11" s="178"/>
      <c r="G11" s="176"/>
      <c r="H11" s="176" t="s">
        <v>186</v>
      </c>
      <c r="I11" s="176" t="s">
        <v>916</v>
      </c>
      <c r="J11" s="373" t="str">
        <f t="shared" si="0"/>
        <v>à collecter</v>
      </c>
      <c r="K11" s="299"/>
    </row>
    <row r="12" spans="1:16" ht="38.1" customHeight="1" outlineLevel="1">
      <c r="A12" s="235" t="s">
        <v>320</v>
      </c>
      <c r="B12" s="111">
        <v>436</v>
      </c>
      <c r="C12" s="319" t="s">
        <v>852</v>
      </c>
      <c r="D12" s="99"/>
      <c r="E12" s="111"/>
      <c r="F12" s="320"/>
      <c r="G12" s="111" t="s">
        <v>186</v>
      </c>
      <c r="H12" s="111" t="s">
        <v>325</v>
      </c>
      <c r="I12" s="111" t="s">
        <v>916</v>
      </c>
      <c r="J12" s="372" t="str">
        <f t="shared" si="0"/>
        <v>à collecter</v>
      </c>
      <c r="K12" s="299"/>
    </row>
    <row r="13" spans="1:16" ht="38.1" customHeight="1" outlineLevel="1">
      <c r="A13" s="235" t="s">
        <v>320</v>
      </c>
      <c r="B13" s="321">
        <v>437</v>
      </c>
      <c r="C13" s="322" t="s">
        <v>852</v>
      </c>
      <c r="D13" s="178" t="s">
        <v>328</v>
      </c>
      <c r="E13" s="596" t="s">
        <v>181</v>
      </c>
      <c r="F13" s="178"/>
      <c r="G13" s="176"/>
      <c r="H13" s="176" t="s">
        <v>186</v>
      </c>
      <c r="I13" s="176" t="s">
        <v>916</v>
      </c>
      <c r="J13" s="373" t="str">
        <f t="shared" si="0"/>
        <v>à collecter</v>
      </c>
      <c r="K13" s="299"/>
    </row>
    <row r="14" spans="1:16" ht="38.1" customHeight="1" outlineLevel="1" thickBot="1">
      <c r="A14" s="78" t="s">
        <v>320</v>
      </c>
      <c r="B14" s="74">
        <v>438</v>
      </c>
      <c r="C14" s="374" t="s">
        <v>852</v>
      </c>
      <c r="D14" s="75" t="s">
        <v>329</v>
      </c>
      <c r="E14" s="597" t="s">
        <v>181</v>
      </c>
      <c r="F14" s="75"/>
      <c r="G14" s="76"/>
      <c r="H14" s="76" t="s">
        <v>186</v>
      </c>
      <c r="I14" s="76" t="s">
        <v>916</v>
      </c>
      <c r="J14" s="375" t="str">
        <f t="shared" si="0"/>
        <v>à collecter</v>
      </c>
      <c r="K14" s="299"/>
    </row>
    <row r="15" spans="1:16" ht="38.1" customHeight="1" outlineLevel="1" thickBot="1">
      <c r="A15" s="325"/>
      <c r="B15" s="326"/>
      <c r="C15" s="326"/>
      <c r="D15" s="327"/>
      <c r="E15" s="326"/>
      <c r="F15" s="328"/>
      <c r="G15" s="328"/>
      <c r="H15" s="328"/>
      <c r="I15" s="328"/>
      <c r="J15" s="329"/>
      <c r="K15" s="300"/>
    </row>
    <row r="16" spans="1:16" ht="24" customHeight="1" thickBot="1">
      <c r="A16" s="330"/>
      <c r="B16" s="331"/>
      <c r="C16" s="331"/>
      <c r="D16" s="332"/>
      <c r="E16" s="331"/>
      <c r="F16" s="332"/>
      <c r="G16" s="147"/>
      <c r="H16" s="147"/>
      <c r="I16" s="147"/>
      <c r="J16" s="333"/>
    </row>
    <row r="17" spans="1:11" ht="50.1" customHeight="1" thickBot="1">
      <c r="A17" s="370" t="s">
        <v>330</v>
      </c>
      <c r="B17" s="303"/>
      <c r="C17" s="303"/>
      <c r="D17" s="304"/>
      <c r="E17" s="303"/>
      <c r="F17" s="305"/>
      <c r="G17" s="305"/>
      <c r="H17" s="305"/>
      <c r="I17" s="305"/>
      <c r="J17" s="313"/>
      <c r="K17" s="297"/>
    </row>
    <row r="18" spans="1:11" ht="38.1" customHeight="1" outlineLevel="1">
      <c r="A18" s="314" t="s">
        <v>330</v>
      </c>
      <c r="B18" s="315" t="s">
        <v>180</v>
      </c>
      <c r="C18" s="315"/>
      <c r="D18" s="316"/>
      <c r="E18" s="315"/>
      <c r="F18" s="316"/>
      <c r="G18" s="316"/>
      <c r="H18" s="316"/>
      <c r="I18" s="335"/>
      <c r="J18" s="376"/>
      <c r="K18" s="350"/>
    </row>
    <row r="19" spans="1:11" ht="38.1" customHeight="1" outlineLevel="1">
      <c r="A19" s="235" t="s">
        <v>330</v>
      </c>
      <c r="B19" s="111">
        <v>868</v>
      </c>
      <c r="C19" s="319" t="s">
        <v>853</v>
      </c>
      <c r="D19" s="99"/>
      <c r="E19" s="111"/>
      <c r="F19" s="320"/>
      <c r="G19" s="111" t="s">
        <v>735</v>
      </c>
      <c r="H19" s="111" t="s">
        <v>331</v>
      </c>
      <c r="I19" s="111" t="s">
        <v>916</v>
      </c>
      <c r="J19" s="372" t="str">
        <f t="shared" ref="J19:J35" si="1">IF(OR("IME"=$B$1,"ITEP"=$B$1,"IEM"=$B$1,"IDA"=$B$1,"EEAP"=$B$1,"IDV"=$B$1,"MAS"=$B$1,"FAM/EAM"=$B$1,"CRP"=$B$1,"EANM"=$B$1,"EHPAD"=$B$1,"ESAT"=$B$1,"SSIAD"=$B$1,"SESSAD"=$B$1,"SAMSAH"=$B$1,"SPASAD"=$B$1,"SAVS"=$B$1,"CAMSP"=$B$1,"CMPP"=$B$1,"toutes les données"=$B$1,"IES"=$B$1),"à collecter","non concerné ")</f>
        <v>à collecter</v>
      </c>
      <c r="K19" s="299"/>
    </row>
    <row r="20" spans="1:11" ht="38.1" customHeight="1" outlineLevel="1">
      <c r="A20" s="235" t="s">
        <v>330</v>
      </c>
      <c r="B20" s="111">
        <v>869</v>
      </c>
      <c r="C20" s="336" t="s">
        <v>853</v>
      </c>
      <c r="D20" s="99" t="s">
        <v>332</v>
      </c>
      <c r="E20" s="111"/>
      <c r="F20" s="99"/>
      <c r="G20" s="79"/>
      <c r="H20" s="79"/>
      <c r="I20" s="79" t="s">
        <v>916</v>
      </c>
      <c r="J20" s="341" t="str">
        <f t="shared" si="1"/>
        <v>à collecter</v>
      </c>
      <c r="K20" s="299"/>
    </row>
    <row r="21" spans="1:11" ht="38.1" customHeight="1" outlineLevel="1">
      <c r="A21" s="235" t="s">
        <v>330</v>
      </c>
      <c r="B21" s="324">
        <v>870</v>
      </c>
      <c r="C21" s="337" t="s">
        <v>853</v>
      </c>
      <c r="D21" s="178" t="s">
        <v>339</v>
      </c>
      <c r="E21" s="596" t="s">
        <v>181</v>
      </c>
      <c r="F21" s="178"/>
      <c r="G21" s="176"/>
      <c r="H21" s="176"/>
      <c r="I21" s="176" t="s">
        <v>916</v>
      </c>
      <c r="J21" s="373" t="str">
        <f t="shared" si="1"/>
        <v>à collecter</v>
      </c>
      <c r="K21" s="299"/>
    </row>
    <row r="22" spans="1:11" ht="38.1" customHeight="1" outlineLevel="1">
      <c r="A22" s="235" t="s">
        <v>330</v>
      </c>
      <c r="B22" s="324">
        <v>871</v>
      </c>
      <c r="C22" s="337" t="s">
        <v>853</v>
      </c>
      <c r="D22" s="178" t="s">
        <v>333</v>
      </c>
      <c r="E22" s="596" t="s">
        <v>181</v>
      </c>
      <c r="F22" s="178"/>
      <c r="G22" s="176"/>
      <c r="H22" s="176" t="s">
        <v>186</v>
      </c>
      <c r="I22" s="176" t="s">
        <v>916</v>
      </c>
      <c r="J22" s="373" t="str">
        <f t="shared" si="1"/>
        <v>à collecter</v>
      </c>
      <c r="K22" s="299"/>
    </row>
    <row r="23" spans="1:11" ht="38.1" customHeight="1" outlineLevel="1">
      <c r="A23" s="235" t="s">
        <v>330</v>
      </c>
      <c r="B23" s="324">
        <v>872</v>
      </c>
      <c r="C23" s="337" t="s">
        <v>853</v>
      </c>
      <c r="D23" s="178" t="s">
        <v>334</v>
      </c>
      <c r="E23" s="596" t="s">
        <v>181</v>
      </c>
      <c r="F23" s="178"/>
      <c r="G23" s="176"/>
      <c r="H23" s="176" t="s">
        <v>186</v>
      </c>
      <c r="I23" s="176" t="s">
        <v>916</v>
      </c>
      <c r="J23" s="373" t="str">
        <f t="shared" si="1"/>
        <v>à collecter</v>
      </c>
      <c r="K23" s="299"/>
    </row>
    <row r="24" spans="1:11" ht="38.1" customHeight="1" outlineLevel="1">
      <c r="A24" s="235" t="s">
        <v>330</v>
      </c>
      <c r="B24" s="324">
        <v>873</v>
      </c>
      <c r="C24" s="337" t="s">
        <v>853</v>
      </c>
      <c r="D24" s="178" t="s">
        <v>335</v>
      </c>
      <c r="E24" s="596" t="s">
        <v>181</v>
      </c>
      <c r="F24" s="178"/>
      <c r="G24" s="176"/>
      <c r="H24" s="176" t="s">
        <v>186</v>
      </c>
      <c r="I24" s="176" t="s">
        <v>916</v>
      </c>
      <c r="J24" s="373" t="str">
        <f t="shared" si="1"/>
        <v>à collecter</v>
      </c>
      <c r="K24" s="299"/>
    </row>
    <row r="25" spans="1:11" ht="38.1" customHeight="1" outlineLevel="1">
      <c r="A25" s="235" t="s">
        <v>330</v>
      </c>
      <c r="B25" s="324">
        <v>874</v>
      </c>
      <c r="C25" s="337" t="s">
        <v>853</v>
      </c>
      <c r="D25" s="178" t="s">
        <v>336</v>
      </c>
      <c r="E25" s="596" t="s">
        <v>181</v>
      </c>
      <c r="F25" s="178"/>
      <c r="G25" s="176"/>
      <c r="H25" s="176" t="s">
        <v>186</v>
      </c>
      <c r="I25" s="176" t="s">
        <v>916</v>
      </c>
      <c r="J25" s="373" t="str">
        <f t="shared" si="1"/>
        <v>à collecter</v>
      </c>
      <c r="K25" s="299"/>
    </row>
    <row r="26" spans="1:11" ht="38.1" customHeight="1" outlineLevel="1">
      <c r="A26" s="235" t="s">
        <v>330</v>
      </c>
      <c r="B26" s="324">
        <v>875</v>
      </c>
      <c r="C26" s="337" t="s">
        <v>853</v>
      </c>
      <c r="D26" s="178" t="s">
        <v>337</v>
      </c>
      <c r="E26" s="596" t="s">
        <v>181</v>
      </c>
      <c r="F26" s="178"/>
      <c r="G26" s="176"/>
      <c r="H26" s="176" t="s">
        <v>186</v>
      </c>
      <c r="I26" s="176" t="s">
        <v>916</v>
      </c>
      <c r="J26" s="373" t="str">
        <f t="shared" si="1"/>
        <v>à collecter</v>
      </c>
      <c r="K26" s="299"/>
    </row>
    <row r="27" spans="1:11" ht="38.1" customHeight="1" outlineLevel="1">
      <c r="A27" s="235" t="s">
        <v>330</v>
      </c>
      <c r="B27" s="324">
        <v>1034</v>
      </c>
      <c r="C27" s="337" t="s">
        <v>853</v>
      </c>
      <c r="D27" s="178" t="s">
        <v>338</v>
      </c>
      <c r="E27" s="596" t="s">
        <v>181</v>
      </c>
      <c r="F27" s="178"/>
      <c r="G27" s="176"/>
      <c r="H27" s="176" t="s">
        <v>186</v>
      </c>
      <c r="I27" s="176" t="s">
        <v>916</v>
      </c>
      <c r="J27" s="373" t="str">
        <f t="shared" si="1"/>
        <v>à collecter</v>
      </c>
      <c r="K27" s="299"/>
    </row>
    <row r="28" spans="1:11" ht="38.1" customHeight="1" outlineLevel="1">
      <c r="A28" s="235" t="s">
        <v>330</v>
      </c>
      <c r="B28" s="111">
        <v>876</v>
      </c>
      <c r="C28" s="336" t="s">
        <v>853</v>
      </c>
      <c r="D28" s="99" t="s">
        <v>340</v>
      </c>
      <c r="E28" s="111"/>
      <c r="F28" s="99"/>
      <c r="G28" s="79"/>
      <c r="H28" s="79"/>
      <c r="I28" s="79" t="s">
        <v>916</v>
      </c>
      <c r="J28" s="341" t="str">
        <f t="shared" si="1"/>
        <v>à collecter</v>
      </c>
      <c r="K28" s="299"/>
    </row>
    <row r="29" spans="1:11" ht="38.1" customHeight="1" outlineLevel="1">
      <c r="A29" s="235" t="s">
        <v>330</v>
      </c>
      <c r="B29" s="111">
        <v>877</v>
      </c>
      <c r="C29" s="319" t="s">
        <v>854</v>
      </c>
      <c r="D29" s="99"/>
      <c r="E29" s="111"/>
      <c r="F29" s="320"/>
      <c r="G29" s="111" t="s">
        <v>182</v>
      </c>
      <c r="H29" s="111" t="s">
        <v>350</v>
      </c>
      <c r="I29" s="111" t="s">
        <v>916</v>
      </c>
      <c r="J29" s="372" t="str">
        <f t="shared" si="1"/>
        <v>à collecter</v>
      </c>
      <c r="K29" s="299"/>
    </row>
    <row r="30" spans="1:11" ht="38.1" customHeight="1" outlineLevel="1">
      <c r="A30" s="235" t="s">
        <v>330</v>
      </c>
      <c r="B30" s="111">
        <v>878</v>
      </c>
      <c r="C30" s="338" t="s">
        <v>854</v>
      </c>
      <c r="D30" s="99" t="s">
        <v>349</v>
      </c>
      <c r="E30" s="111"/>
      <c r="F30" s="99"/>
      <c r="G30" s="79"/>
      <c r="H30" s="79"/>
      <c r="I30" s="79" t="s">
        <v>916</v>
      </c>
      <c r="J30" s="341" t="str">
        <f t="shared" si="1"/>
        <v>à collecter</v>
      </c>
      <c r="K30" s="299"/>
    </row>
    <row r="31" spans="1:11" ht="38.1" customHeight="1" outlineLevel="1">
      <c r="A31" s="235" t="s">
        <v>330</v>
      </c>
      <c r="B31" s="324">
        <v>879</v>
      </c>
      <c r="C31" s="322" t="s">
        <v>854</v>
      </c>
      <c r="D31" s="178" t="s">
        <v>341</v>
      </c>
      <c r="E31" s="323" t="s">
        <v>181</v>
      </c>
      <c r="F31" s="178"/>
      <c r="G31" s="176"/>
      <c r="H31" s="176" t="s">
        <v>186</v>
      </c>
      <c r="I31" s="79" t="s">
        <v>916</v>
      </c>
      <c r="J31" s="373" t="str">
        <f t="shared" si="1"/>
        <v>à collecter</v>
      </c>
      <c r="K31" s="299"/>
    </row>
    <row r="32" spans="1:11" ht="38.1" customHeight="1" outlineLevel="1">
      <c r="A32" s="235" t="s">
        <v>330</v>
      </c>
      <c r="B32" s="324">
        <v>880</v>
      </c>
      <c r="C32" s="322" t="s">
        <v>854</v>
      </c>
      <c r="D32" s="178" t="s">
        <v>342</v>
      </c>
      <c r="E32" s="323" t="s">
        <v>181</v>
      </c>
      <c r="F32" s="178"/>
      <c r="G32" s="176"/>
      <c r="H32" s="176" t="s">
        <v>186</v>
      </c>
      <c r="I32" s="79" t="s">
        <v>916</v>
      </c>
      <c r="J32" s="373" t="str">
        <f t="shared" si="1"/>
        <v>à collecter</v>
      </c>
      <c r="K32" s="299"/>
    </row>
    <row r="33" spans="1:11" ht="38.1" customHeight="1" outlineLevel="1">
      <c r="A33" s="235" t="s">
        <v>330</v>
      </c>
      <c r="B33" s="324">
        <v>881</v>
      </c>
      <c r="C33" s="322" t="s">
        <v>854</v>
      </c>
      <c r="D33" s="178" t="s">
        <v>343</v>
      </c>
      <c r="E33" s="323" t="s">
        <v>181</v>
      </c>
      <c r="F33" s="178"/>
      <c r="G33" s="176"/>
      <c r="H33" s="176" t="s">
        <v>186</v>
      </c>
      <c r="I33" s="79" t="s">
        <v>916</v>
      </c>
      <c r="J33" s="373" t="str">
        <f t="shared" si="1"/>
        <v>à collecter</v>
      </c>
      <c r="K33" s="299"/>
    </row>
    <row r="34" spans="1:11" ht="38.1" customHeight="1" outlineLevel="1">
      <c r="A34" s="235" t="s">
        <v>330</v>
      </c>
      <c r="B34" s="324">
        <v>882</v>
      </c>
      <c r="C34" s="322" t="s">
        <v>854</v>
      </c>
      <c r="D34" s="178" t="s">
        <v>344</v>
      </c>
      <c r="E34" s="323" t="s">
        <v>181</v>
      </c>
      <c r="F34" s="178"/>
      <c r="G34" s="176"/>
      <c r="H34" s="176" t="s">
        <v>186</v>
      </c>
      <c r="I34" s="79" t="s">
        <v>916</v>
      </c>
      <c r="J34" s="373" t="str">
        <f t="shared" si="1"/>
        <v>à collecter</v>
      </c>
      <c r="K34" s="299"/>
    </row>
    <row r="35" spans="1:11" ht="38.1" customHeight="1" outlineLevel="1">
      <c r="A35" s="235" t="s">
        <v>330</v>
      </c>
      <c r="B35" s="111">
        <v>883</v>
      </c>
      <c r="C35" s="319"/>
      <c r="D35" s="99" t="s">
        <v>1010</v>
      </c>
      <c r="E35" s="111"/>
      <c r="F35" s="99"/>
      <c r="G35" s="79"/>
      <c r="H35" s="79" t="s">
        <v>186</v>
      </c>
      <c r="I35" s="79" t="s">
        <v>916</v>
      </c>
      <c r="J35" s="341" t="str">
        <f t="shared" si="1"/>
        <v>à collecter</v>
      </c>
      <c r="K35" s="299"/>
    </row>
    <row r="36" spans="1:11" ht="38.1" customHeight="1" outlineLevel="1">
      <c r="A36" s="235" t="s">
        <v>330</v>
      </c>
      <c r="B36" s="324">
        <v>884</v>
      </c>
      <c r="C36" s="322" t="s">
        <v>854</v>
      </c>
      <c r="D36" s="178" t="s">
        <v>345</v>
      </c>
      <c r="E36" s="323" t="s">
        <v>181</v>
      </c>
      <c r="F36" s="178"/>
      <c r="G36" s="176"/>
      <c r="H36" s="176" t="s">
        <v>186</v>
      </c>
      <c r="I36" s="79" t="s">
        <v>916</v>
      </c>
      <c r="J36" s="373" t="str">
        <f>IF(OR("IME"=$B$1,"ITEP"=$B$1,"IEM"=$B$1,,"IDA"=$B$1,"EEAP"=$B$1,"IDV"=$B$1,"MAS"=$B$1,"FAM/EAM"=$B$1,"CRP"=$B$1,"EANM"=$B$1,"EHPAD"=$B$1,"ESAT"=$B$1,"SSIAD"=$B$1,"SESSAD"=$B$1,"SAMSAH"=$B$1,"SPASAD"=$B$1,"SAVS"=$B$1,"CAMSP"=$B$1,"CMPP"=$B$1,"toutes les données"=$B$1,"IES"=$B$1),"à collecter","non concerné ")</f>
        <v>à collecter</v>
      </c>
      <c r="K36" s="299"/>
    </row>
    <row r="37" spans="1:11" ht="38.1" customHeight="1" outlineLevel="1">
      <c r="A37" s="235" t="s">
        <v>330</v>
      </c>
      <c r="B37" s="324">
        <v>885</v>
      </c>
      <c r="C37" s="322" t="s">
        <v>854</v>
      </c>
      <c r="D37" s="178" t="s">
        <v>346</v>
      </c>
      <c r="E37" s="323" t="s">
        <v>181</v>
      </c>
      <c r="F37" s="178"/>
      <c r="G37" s="176"/>
      <c r="H37" s="176" t="s">
        <v>186</v>
      </c>
      <c r="I37" s="79" t="s">
        <v>916</v>
      </c>
      <c r="J37" s="373" t="str">
        <f t="shared" ref="J37:J62" si="2">IF(OR("IME"=$B$1,"ITEP"=$B$1,"IEM"=$B$1,"IDA"=$B$1,"EEAP"=$B$1,"IDV"=$B$1,"MAS"=$B$1,"FAM/EAM"=$B$1,"CRP"=$B$1,"EANM"=$B$1,"EHPAD"=$B$1,"ESAT"=$B$1,"SSIAD"=$B$1,"SESSAD"=$B$1,"SAMSAH"=$B$1,"SPASAD"=$B$1,"SAVS"=$B$1,"CAMSP"=$B$1,"CMPP"=$B$1,"toutes les données"=$B$1,"IES"=$B$1),"à collecter","non concerné ")</f>
        <v>à collecter</v>
      </c>
      <c r="K37" s="299"/>
    </row>
    <row r="38" spans="1:11" ht="38.1" customHeight="1" outlineLevel="1">
      <c r="A38" s="235" t="s">
        <v>330</v>
      </c>
      <c r="B38" s="324">
        <v>886</v>
      </c>
      <c r="C38" s="322" t="s">
        <v>854</v>
      </c>
      <c r="D38" s="178" t="s">
        <v>347</v>
      </c>
      <c r="E38" s="323" t="s">
        <v>181</v>
      </c>
      <c r="F38" s="178"/>
      <c r="G38" s="176"/>
      <c r="H38" s="176" t="s">
        <v>186</v>
      </c>
      <c r="I38" s="79" t="s">
        <v>916</v>
      </c>
      <c r="J38" s="373" t="str">
        <f t="shared" si="2"/>
        <v>à collecter</v>
      </c>
      <c r="K38" s="299"/>
    </row>
    <row r="39" spans="1:11" ht="38.1" customHeight="1" outlineLevel="1">
      <c r="A39" s="235" t="s">
        <v>330</v>
      </c>
      <c r="B39" s="324">
        <v>887</v>
      </c>
      <c r="C39" s="322" t="s">
        <v>854</v>
      </c>
      <c r="D39" s="178" t="s">
        <v>348</v>
      </c>
      <c r="E39" s="323" t="s">
        <v>181</v>
      </c>
      <c r="F39" s="178"/>
      <c r="G39" s="176"/>
      <c r="H39" s="176" t="s">
        <v>186</v>
      </c>
      <c r="I39" s="79" t="s">
        <v>916</v>
      </c>
      <c r="J39" s="373" t="str">
        <f t="shared" si="2"/>
        <v>à collecter</v>
      </c>
      <c r="K39" s="299"/>
    </row>
    <row r="40" spans="1:11" ht="38.1" customHeight="1" outlineLevel="1">
      <c r="A40" s="235" t="s">
        <v>330</v>
      </c>
      <c r="B40" s="111">
        <v>901</v>
      </c>
      <c r="C40" s="319" t="s">
        <v>855</v>
      </c>
      <c r="D40" s="99"/>
      <c r="E40" s="111"/>
      <c r="F40" s="320"/>
      <c r="G40" s="111" t="s">
        <v>182</v>
      </c>
      <c r="H40" s="111" t="s">
        <v>350</v>
      </c>
      <c r="I40" s="111" t="s">
        <v>916</v>
      </c>
      <c r="J40" s="372" t="str">
        <f t="shared" si="2"/>
        <v>à collecter</v>
      </c>
      <c r="K40" s="299"/>
    </row>
    <row r="41" spans="1:11" ht="38.1" customHeight="1" outlineLevel="1">
      <c r="A41" s="235" t="s">
        <v>330</v>
      </c>
      <c r="B41" s="324">
        <v>902</v>
      </c>
      <c r="C41" s="322" t="s">
        <v>855</v>
      </c>
      <c r="D41" s="178" t="s">
        <v>351</v>
      </c>
      <c r="E41" s="323" t="s">
        <v>181</v>
      </c>
      <c r="F41" s="178"/>
      <c r="G41" s="176"/>
      <c r="H41" s="176"/>
      <c r="I41" s="176" t="s">
        <v>916</v>
      </c>
      <c r="J41" s="373" t="str">
        <f t="shared" si="2"/>
        <v>à collecter</v>
      </c>
      <c r="K41" s="299"/>
    </row>
    <row r="42" spans="1:11" ht="38.1" customHeight="1" outlineLevel="1">
      <c r="A42" s="235" t="s">
        <v>330</v>
      </c>
      <c r="B42" s="324">
        <v>903</v>
      </c>
      <c r="C42" s="322" t="s">
        <v>855</v>
      </c>
      <c r="D42" s="178" t="s">
        <v>352</v>
      </c>
      <c r="E42" s="323" t="s">
        <v>181</v>
      </c>
      <c r="F42" s="178"/>
      <c r="G42" s="176"/>
      <c r="H42" s="176"/>
      <c r="I42" s="176" t="s">
        <v>916</v>
      </c>
      <c r="J42" s="373" t="str">
        <f t="shared" si="2"/>
        <v>à collecter</v>
      </c>
      <c r="K42" s="299"/>
    </row>
    <row r="43" spans="1:11" ht="38.1" customHeight="1" outlineLevel="1">
      <c r="A43" s="235" t="s">
        <v>330</v>
      </c>
      <c r="B43" s="111">
        <v>920</v>
      </c>
      <c r="C43" s="319" t="s">
        <v>856</v>
      </c>
      <c r="D43" s="99"/>
      <c r="E43" s="111"/>
      <c r="F43" s="320"/>
      <c r="G43" s="111"/>
      <c r="H43" s="111" t="s">
        <v>297</v>
      </c>
      <c r="I43" s="111" t="s">
        <v>916</v>
      </c>
      <c r="J43" s="372" t="str">
        <f t="shared" si="2"/>
        <v>à collecter</v>
      </c>
      <c r="K43" s="299"/>
    </row>
    <row r="44" spans="1:11" ht="38.1" customHeight="1" outlineLevel="1">
      <c r="A44" s="235" t="s">
        <v>330</v>
      </c>
      <c r="B44" s="324">
        <v>921</v>
      </c>
      <c r="C44" s="322" t="s">
        <v>856</v>
      </c>
      <c r="D44" s="178" t="s">
        <v>353</v>
      </c>
      <c r="E44" s="323" t="s">
        <v>181</v>
      </c>
      <c r="F44" s="178"/>
      <c r="G44" s="176"/>
      <c r="H44" s="176" t="s">
        <v>186</v>
      </c>
      <c r="I44" s="176" t="s">
        <v>916</v>
      </c>
      <c r="J44" s="373" t="str">
        <f t="shared" si="2"/>
        <v>à collecter</v>
      </c>
      <c r="K44" s="299"/>
    </row>
    <row r="45" spans="1:11" ht="38.1" customHeight="1" outlineLevel="1">
      <c r="A45" s="235" t="s">
        <v>330</v>
      </c>
      <c r="B45" s="111">
        <v>922</v>
      </c>
      <c r="C45" s="338" t="s">
        <v>856</v>
      </c>
      <c r="D45" s="99" t="s">
        <v>361</v>
      </c>
      <c r="E45" s="111"/>
      <c r="F45" s="99"/>
      <c r="G45" s="79"/>
      <c r="H45" s="79" t="s">
        <v>186</v>
      </c>
      <c r="I45" s="79" t="s">
        <v>916</v>
      </c>
      <c r="J45" s="341" t="str">
        <f t="shared" si="2"/>
        <v>à collecter</v>
      </c>
      <c r="K45" s="299"/>
    </row>
    <row r="46" spans="1:11" ht="38.1" customHeight="1" outlineLevel="1">
      <c r="A46" s="235" t="s">
        <v>330</v>
      </c>
      <c r="B46" s="324">
        <v>1005</v>
      </c>
      <c r="C46" s="322" t="s">
        <v>856</v>
      </c>
      <c r="D46" s="178" t="s">
        <v>354</v>
      </c>
      <c r="E46" s="323" t="s">
        <v>181</v>
      </c>
      <c r="F46" s="178"/>
      <c r="G46" s="176"/>
      <c r="H46" s="176" t="s">
        <v>186</v>
      </c>
      <c r="I46" s="176" t="s">
        <v>916</v>
      </c>
      <c r="J46" s="373" t="str">
        <f t="shared" si="2"/>
        <v>à collecter</v>
      </c>
      <c r="K46" s="299"/>
    </row>
    <row r="47" spans="1:11" ht="38.1" customHeight="1" outlineLevel="1">
      <c r="A47" s="235" t="s">
        <v>330</v>
      </c>
      <c r="B47" s="324">
        <v>1006</v>
      </c>
      <c r="C47" s="322" t="s">
        <v>856</v>
      </c>
      <c r="D47" s="178" t="s">
        <v>355</v>
      </c>
      <c r="E47" s="323" t="s">
        <v>181</v>
      </c>
      <c r="F47" s="178"/>
      <c r="G47" s="176"/>
      <c r="H47" s="176" t="s">
        <v>186</v>
      </c>
      <c r="I47" s="176" t="s">
        <v>916</v>
      </c>
      <c r="J47" s="373" t="str">
        <f t="shared" si="2"/>
        <v>à collecter</v>
      </c>
      <c r="K47" s="299"/>
    </row>
    <row r="48" spans="1:11" ht="38.1" customHeight="1" outlineLevel="1">
      <c r="A48" s="235" t="s">
        <v>330</v>
      </c>
      <c r="B48" s="324">
        <v>1007</v>
      </c>
      <c r="C48" s="322" t="s">
        <v>856</v>
      </c>
      <c r="D48" s="178" t="s">
        <v>356</v>
      </c>
      <c r="E48" s="323" t="s">
        <v>181</v>
      </c>
      <c r="F48" s="178"/>
      <c r="G48" s="176"/>
      <c r="H48" s="176" t="s">
        <v>186</v>
      </c>
      <c r="I48" s="176" t="s">
        <v>916</v>
      </c>
      <c r="J48" s="373" t="str">
        <f t="shared" si="2"/>
        <v>à collecter</v>
      </c>
      <c r="K48" s="299"/>
    </row>
    <row r="49" spans="1:11" ht="38.1" customHeight="1" outlineLevel="1">
      <c r="A49" s="235" t="s">
        <v>330</v>
      </c>
      <c r="B49" s="324">
        <v>1008</v>
      </c>
      <c r="C49" s="322" t="s">
        <v>856</v>
      </c>
      <c r="D49" s="178" t="s">
        <v>357</v>
      </c>
      <c r="E49" s="323" t="s">
        <v>181</v>
      </c>
      <c r="F49" s="178"/>
      <c r="G49" s="176"/>
      <c r="H49" s="176" t="s">
        <v>186</v>
      </c>
      <c r="I49" s="176" t="s">
        <v>916</v>
      </c>
      <c r="J49" s="373" t="str">
        <f t="shared" si="2"/>
        <v>à collecter</v>
      </c>
      <c r="K49" s="299"/>
    </row>
    <row r="50" spans="1:11" ht="38.1" customHeight="1" outlineLevel="1">
      <c r="A50" s="235" t="s">
        <v>330</v>
      </c>
      <c r="B50" s="324">
        <v>1009</v>
      </c>
      <c r="C50" s="322" t="s">
        <v>856</v>
      </c>
      <c r="D50" s="178" t="s">
        <v>358</v>
      </c>
      <c r="E50" s="323" t="s">
        <v>181</v>
      </c>
      <c r="F50" s="178"/>
      <c r="G50" s="176"/>
      <c r="H50" s="176" t="s">
        <v>186</v>
      </c>
      <c r="I50" s="176" t="s">
        <v>916</v>
      </c>
      <c r="J50" s="373" t="str">
        <f t="shared" si="2"/>
        <v>à collecter</v>
      </c>
      <c r="K50" s="299"/>
    </row>
    <row r="51" spans="1:11" ht="38.1" customHeight="1" outlineLevel="1">
      <c r="A51" s="235" t="s">
        <v>330</v>
      </c>
      <c r="B51" s="324">
        <v>1010</v>
      </c>
      <c r="C51" s="322" t="s">
        <v>856</v>
      </c>
      <c r="D51" s="178" t="s">
        <v>359</v>
      </c>
      <c r="E51" s="323" t="s">
        <v>181</v>
      </c>
      <c r="F51" s="178"/>
      <c r="G51" s="176"/>
      <c r="H51" s="176"/>
      <c r="I51" s="176" t="s">
        <v>916</v>
      </c>
      <c r="J51" s="373" t="str">
        <f t="shared" si="2"/>
        <v>à collecter</v>
      </c>
      <c r="K51" s="299"/>
    </row>
    <row r="52" spans="1:11" ht="38.1" customHeight="1" outlineLevel="1">
      <c r="A52" s="235" t="s">
        <v>330</v>
      </c>
      <c r="B52" s="324">
        <v>1011</v>
      </c>
      <c r="C52" s="322" t="s">
        <v>856</v>
      </c>
      <c r="D52" s="178" t="s">
        <v>360</v>
      </c>
      <c r="E52" s="323" t="s">
        <v>181</v>
      </c>
      <c r="F52" s="178"/>
      <c r="G52" s="176"/>
      <c r="H52" s="176"/>
      <c r="I52" s="176" t="s">
        <v>916</v>
      </c>
      <c r="J52" s="373" t="str">
        <f t="shared" si="2"/>
        <v>à collecter</v>
      </c>
      <c r="K52" s="299"/>
    </row>
    <row r="53" spans="1:11" ht="38.1" customHeight="1" outlineLevel="1">
      <c r="A53" s="235" t="s">
        <v>330</v>
      </c>
      <c r="B53" s="111" t="s">
        <v>362</v>
      </c>
      <c r="C53" s="336" t="s">
        <v>862</v>
      </c>
      <c r="D53" s="99" t="s">
        <v>732</v>
      </c>
      <c r="E53" s="111"/>
      <c r="F53" s="99"/>
      <c r="G53" s="79"/>
      <c r="H53" s="79" t="s">
        <v>378</v>
      </c>
      <c r="I53" s="79" t="s">
        <v>916</v>
      </c>
      <c r="J53" s="341" t="str">
        <f t="shared" si="2"/>
        <v>à collecter</v>
      </c>
      <c r="K53" s="299"/>
    </row>
    <row r="54" spans="1:11" ht="38.1" customHeight="1" outlineLevel="1">
      <c r="A54" s="235" t="s">
        <v>330</v>
      </c>
      <c r="B54" s="111" t="s">
        <v>363</v>
      </c>
      <c r="C54" s="307" t="s">
        <v>862</v>
      </c>
      <c r="D54" s="99" t="s">
        <v>372</v>
      </c>
      <c r="E54" s="111"/>
      <c r="F54" s="99"/>
      <c r="G54" s="79"/>
      <c r="H54" s="79"/>
      <c r="I54" s="79" t="s">
        <v>916</v>
      </c>
      <c r="J54" s="341" t="str">
        <f t="shared" si="2"/>
        <v>à collecter</v>
      </c>
      <c r="K54" s="299"/>
    </row>
    <row r="55" spans="1:11" ht="38.1" customHeight="1" outlineLevel="1">
      <c r="A55" s="235" t="s">
        <v>330</v>
      </c>
      <c r="B55" s="324" t="s">
        <v>364</v>
      </c>
      <c r="C55" s="308" t="s">
        <v>862</v>
      </c>
      <c r="D55" s="178" t="s">
        <v>733</v>
      </c>
      <c r="E55" s="323" t="s">
        <v>181</v>
      </c>
      <c r="F55" s="178"/>
      <c r="G55" s="176"/>
      <c r="H55" s="176"/>
      <c r="I55" s="176" t="s">
        <v>916</v>
      </c>
      <c r="J55" s="373" t="str">
        <f t="shared" si="2"/>
        <v>à collecter</v>
      </c>
      <c r="K55" s="299"/>
    </row>
    <row r="56" spans="1:11" ht="38.1" customHeight="1" outlineLevel="1">
      <c r="A56" s="235" t="s">
        <v>330</v>
      </c>
      <c r="B56" s="324" t="s">
        <v>365</v>
      </c>
      <c r="C56" s="308" t="s">
        <v>862</v>
      </c>
      <c r="D56" s="178" t="s">
        <v>373</v>
      </c>
      <c r="E56" s="323" t="s">
        <v>181</v>
      </c>
      <c r="F56" s="178"/>
      <c r="G56" s="176"/>
      <c r="H56" s="176"/>
      <c r="I56" s="176" t="s">
        <v>916</v>
      </c>
      <c r="J56" s="373" t="str">
        <f t="shared" si="2"/>
        <v>à collecter</v>
      </c>
      <c r="K56" s="299"/>
    </row>
    <row r="57" spans="1:11" ht="38.1" customHeight="1" outlineLevel="1">
      <c r="A57" s="235" t="s">
        <v>330</v>
      </c>
      <c r="B57" s="324" t="s">
        <v>366</v>
      </c>
      <c r="C57" s="308" t="s">
        <v>862</v>
      </c>
      <c r="D57" s="178" t="s">
        <v>734</v>
      </c>
      <c r="E57" s="323" t="s">
        <v>181</v>
      </c>
      <c r="F57" s="178"/>
      <c r="G57" s="176"/>
      <c r="H57" s="176"/>
      <c r="I57" s="176" t="s">
        <v>916</v>
      </c>
      <c r="J57" s="373" t="str">
        <f t="shared" si="2"/>
        <v>à collecter</v>
      </c>
      <c r="K57" s="299"/>
    </row>
    <row r="58" spans="1:11" ht="38.1" customHeight="1" outlineLevel="1">
      <c r="A58" s="235" t="s">
        <v>330</v>
      </c>
      <c r="B58" s="324" t="s">
        <v>367</v>
      </c>
      <c r="C58" s="308" t="s">
        <v>862</v>
      </c>
      <c r="D58" s="178" t="s">
        <v>374</v>
      </c>
      <c r="E58" s="323" t="s">
        <v>181</v>
      </c>
      <c r="F58" s="178"/>
      <c r="G58" s="176"/>
      <c r="H58" s="176"/>
      <c r="I58" s="176" t="s">
        <v>916</v>
      </c>
      <c r="J58" s="373" t="str">
        <f t="shared" si="2"/>
        <v>à collecter</v>
      </c>
      <c r="K58" s="299"/>
    </row>
    <row r="59" spans="1:11" ht="38.1" customHeight="1" outlineLevel="1">
      <c r="A59" s="235" t="s">
        <v>330</v>
      </c>
      <c r="B59" s="324" t="s">
        <v>368</v>
      </c>
      <c r="C59" s="308" t="s">
        <v>862</v>
      </c>
      <c r="D59" s="178" t="s">
        <v>375</v>
      </c>
      <c r="E59" s="323" t="s">
        <v>181</v>
      </c>
      <c r="F59" s="178"/>
      <c r="G59" s="176"/>
      <c r="H59" s="176"/>
      <c r="I59" s="176" t="s">
        <v>916</v>
      </c>
      <c r="J59" s="373" t="str">
        <f t="shared" si="2"/>
        <v>à collecter</v>
      </c>
      <c r="K59" s="299"/>
    </row>
    <row r="60" spans="1:11" ht="38.1" customHeight="1" outlineLevel="1">
      <c r="A60" s="235" t="s">
        <v>330</v>
      </c>
      <c r="B60" s="324" t="s">
        <v>369</v>
      </c>
      <c r="C60" s="308" t="s">
        <v>862</v>
      </c>
      <c r="D60" s="178" t="s">
        <v>376</v>
      </c>
      <c r="E60" s="323" t="s">
        <v>181</v>
      </c>
      <c r="F60" s="178"/>
      <c r="G60" s="176"/>
      <c r="H60" s="176"/>
      <c r="I60" s="176" t="s">
        <v>916</v>
      </c>
      <c r="J60" s="373" t="str">
        <f t="shared" si="2"/>
        <v>à collecter</v>
      </c>
      <c r="K60" s="299"/>
    </row>
    <row r="61" spans="1:11" ht="38.1" customHeight="1" outlineLevel="1">
      <c r="A61" s="235" t="s">
        <v>330</v>
      </c>
      <c r="B61" s="324" t="s">
        <v>370</v>
      </c>
      <c r="C61" s="308" t="s">
        <v>862</v>
      </c>
      <c r="D61" s="178" t="s">
        <v>377</v>
      </c>
      <c r="E61" s="323" t="s">
        <v>181</v>
      </c>
      <c r="F61" s="178"/>
      <c r="G61" s="176"/>
      <c r="H61" s="176"/>
      <c r="I61" s="176" t="s">
        <v>916</v>
      </c>
      <c r="J61" s="373" t="str">
        <f t="shared" si="2"/>
        <v>à collecter</v>
      </c>
      <c r="K61" s="299"/>
    </row>
    <row r="62" spans="1:11" ht="38.1" customHeight="1" outlineLevel="1" thickBot="1">
      <c r="A62" s="78" t="s">
        <v>330</v>
      </c>
      <c r="B62" s="74" t="s">
        <v>371</v>
      </c>
      <c r="C62" s="377" t="s">
        <v>862</v>
      </c>
      <c r="D62" s="75" t="s">
        <v>1011</v>
      </c>
      <c r="E62" s="597" t="s">
        <v>181</v>
      </c>
      <c r="F62" s="75"/>
      <c r="G62" s="76"/>
      <c r="H62" s="76" t="s">
        <v>186</v>
      </c>
      <c r="I62" s="76" t="s">
        <v>916</v>
      </c>
      <c r="J62" s="375" t="str">
        <f t="shared" si="2"/>
        <v>à collecter</v>
      </c>
      <c r="K62" s="299"/>
    </row>
    <row r="63" spans="1:11" ht="16.350000000000001" customHeight="1" outlineLevel="1" thickBot="1">
      <c r="A63" s="378"/>
      <c r="B63" s="379"/>
      <c r="C63" s="379"/>
      <c r="D63" s="380"/>
      <c r="E63" s="379"/>
      <c r="F63" s="381"/>
      <c r="G63" s="381"/>
      <c r="H63" s="381"/>
      <c r="I63" s="381"/>
      <c r="J63" s="382"/>
      <c r="K63" s="300"/>
    </row>
    <row r="64" spans="1:11" ht="20.100000000000001" customHeight="1" thickBot="1">
      <c r="A64" s="330"/>
      <c r="B64" s="331"/>
      <c r="C64" s="331"/>
      <c r="D64" s="332"/>
      <c r="E64" s="331"/>
      <c r="F64" s="332"/>
      <c r="G64" s="147"/>
      <c r="H64" s="147"/>
      <c r="I64" s="147"/>
      <c r="J64" s="333"/>
    </row>
    <row r="65" spans="1:11" ht="50.1" customHeight="1" thickBot="1">
      <c r="A65" s="370" t="s">
        <v>731</v>
      </c>
      <c r="B65" s="302"/>
      <c r="C65" s="303"/>
      <c r="D65" s="304"/>
      <c r="E65" s="303"/>
      <c r="F65" s="305"/>
      <c r="G65" s="305"/>
      <c r="H65" s="305"/>
      <c r="I65" s="305"/>
      <c r="J65" s="306"/>
      <c r="K65" s="297"/>
    </row>
    <row r="66" spans="1:11" ht="38.1" customHeight="1" outlineLevel="1">
      <c r="A66" s="314" t="s">
        <v>731</v>
      </c>
      <c r="B66" s="315" t="s">
        <v>262</v>
      </c>
      <c r="C66" s="315"/>
      <c r="D66" s="316"/>
      <c r="E66" s="315"/>
      <c r="F66" s="317"/>
      <c r="G66" s="317"/>
      <c r="H66" s="317"/>
      <c r="I66" s="318"/>
      <c r="J66" s="340"/>
      <c r="K66" s="298"/>
    </row>
    <row r="67" spans="1:11" ht="38.1" customHeight="1" outlineLevel="1">
      <c r="A67" s="235" t="s">
        <v>731</v>
      </c>
      <c r="B67" s="111">
        <v>1012</v>
      </c>
      <c r="C67" s="319" t="s">
        <v>857</v>
      </c>
      <c r="D67" s="99"/>
      <c r="E67" s="111"/>
      <c r="F67" s="320"/>
      <c r="G67" s="111"/>
      <c r="H67" s="111"/>
      <c r="I67" s="111" t="s">
        <v>916</v>
      </c>
      <c r="J67" s="372" t="str">
        <f>IF(OR("IME"=$B$1,"ITEP"=$B$1,"IEM"=$B$1,"IDA"=$B$1,"EEAP"=$B$1,"IDV"=$B$1,"MAS"=$B$1,"FAM/EAM"=$B$1,"CRP"=$B$1,"EANM"=$B$1,"EHPAD"=$B$1,"ESAT"=$B$1,"SSIAD"=$B$1,"SESSAD"=$B$1,"SAMSAH"=$B$1,"SPASAD"=$B$1,"SAVS"=$B$1,"CAMSP"=$B$1,"CMPP"=$B$1,"toutes les données"=$B$1,"IES"=$B$1),"à collecter","non concerné ")</f>
        <v>à collecter</v>
      </c>
      <c r="K67" s="299"/>
    </row>
    <row r="68" spans="1:11" ht="38.1" customHeight="1" outlineLevel="1">
      <c r="A68" s="235" t="s">
        <v>731</v>
      </c>
      <c r="B68" s="324">
        <v>1018</v>
      </c>
      <c r="C68" s="322" t="s">
        <v>857</v>
      </c>
      <c r="D68" s="178" t="s">
        <v>379</v>
      </c>
      <c r="E68" s="596" t="s">
        <v>181</v>
      </c>
      <c r="F68" s="178"/>
      <c r="G68" s="176"/>
      <c r="H68" s="176" t="s">
        <v>186</v>
      </c>
      <c r="I68" s="176" t="s">
        <v>916</v>
      </c>
      <c r="J68" s="373" t="str">
        <f>IF(OR("IME"=$B$1,"ITEP"=$B$1,"IEM"=$B$1,"IDA"=$B$1,"EEAP"=$B$1,"IDV"=$B$1,"MAS"=$B$1,"FAM/EAM"=$B$1,"CRP"=$B$1,"EANM"=$B$1,"EHPAD"=$B$1,"ESAT"=$B$1,"SSIAD"=$B$1,"SESSAD"=$B$1,"SAMSAH"=$B$1,"SPASAD"=$B$1,"SAVS"=$B$1,"CAMSP"=$B$1,"CMPP"=$B$1,"toutes les données"=$B$1,"IES"=$B$1),"à collecter","non concerné ")</f>
        <v>à collecter</v>
      </c>
      <c r="K68" s="299"/>
    </row>
    <row r="69" spans="1:11" ht="38.1" customHeight="1" outlineLevel="1">
      <c r="A69" s="235" t="s">
        <v>731</v>
      </c>
      <c r="B69" s="324">
        <v>1019</v>
      </c>
      <c r="C69" s="322" t="s">
        <v>857</v>
      </c>
      <c r="D69" s="178" t="s">
        <v>380</v>
      </c>
      <c r="E69" s="596" t="s">
        <v>181</v>
      </c>
      <c r="F69" s="178"/>
      <c r="G69" s="176"/>
      <c r="H69" s="176" t="s">
        <v>186</v>
      </c>
      <c r="I69" s="176" t="s">
        <v>916</v>
      </c>
      <c r="J69" s="373" t="str">
        <f>IF(OR("IME"=$B$1,"ITEP"=$B$1,"IEM"=$B$1,"IDA"=$B$1,"EEAP"=$B$1,"IDV"=$B$1,"MAS"=$B$1,"FAM/EAM"=$B$1,"CRP"=$B$1,"EANM"=$B$1,"EHPAD"=$B$1,"ESAT"=$B$1,"SSIAD"=$B$1,"SESSAD"=$B$1,"SAMSAH"=$B$1,"SPASAD"=$B$1,"SAVS"=$B$1,"CAMSP"=$B$1,"CMPP"=$B$1,"toutes les données"=$B$1,"IES"=$B$1),"à collecter","non concerné ")</f>
        <v>à collecter</v>
      </c>
      <c r="K69" s="299"/>
    </row>
    <row r="70" spans="1:11" ht="38.1" customHeight="1" outlineLevel="1" thickBot="1">
      <c r="A70" s="78" t="s">
        <v>731</v>
      </c>
      <c r="B70" s="74">
        <v>1020</v>
      </c>
      <c r="C70" s="374" t="s">
        <v>857</v>
      </c>
      <c r="D70" s="75" t="s">
        <v>381</v>
      </c>
      <c r="E70" s="597" t="s">
        <v>181</v>
      </c>
      <c r="F70" s="75"/>
      <c r="G70" s="76"/>
      <c r="H70" s="76" t="s">
        <v>186</v>
      </c>
      <c r="I70" s="76" t="s">
        <v>916</v>
      </c>
      <c r="J70" s="375" t="str">
        <f>IF(OR("IME"=$B$1,"ITEP"=$B$1,"IEM"=$B$1,"IDA"=$B$1,"EEAP"=$B$1,"IDV"=$B$1,"MAS"=$B$1,"FAM/EAM"=$B$1,"CRP"=$B$1,"EANM"=$B$1,"EHPAD"=$B$1,"ESAT"=$B$1,"SSIAD"=$B$1,"SESSAD"=$B$1,"SAMSAH"=$B$1,"SPASAD"=$B$1,"SAVS"=$B$1,"CAMSP"=$B$1,"CMPP"=$B$1,"toutes les données"=$B$1,"IES"=$B$1),"à collecter","non concerné ")</f>
        <v>à collecter</v>
      </c>
      <c r="K70" s="299"/>
    </row>
    <row r="71" spans="1:11" ht="20.100000000000001" customHeight="1" outlineLevel="1" thickBot="1">
      <c r="A71" s="348"/>
      <c r="B71" s="349"/>
      <c r="C71" s="326"/>
      <c r="D71" s="327"/>
      <c r="E71" s="326"/>
      <c r="F71" s="328"/>
      <c r="G71" s="328"/>
      <c r="H71" s="328"/>
      <c r="I71" s="328"/>
      <c r="J71" s="329"/>
      <c r="K71" s="300"/>
    </row>
    <row r="72" spans="1:11" ht="40.35" customHeight="1" thickBot="1">
      <c r="A72" s="330"/>
      <c r="B72" s="331"/>
      <c r="C72" s="331"/>
      <c r="D72" s="332"/>
      <c r="E72" s="331"/>
      <c r="F72" s="332"/>
      <c r="G72" s="147"/>
      <c r="H72" s="147"/>
      <c r="I72" s="147"/>
      <c r="J72" s="333"/>
    </row>
    <row r="73" spans="1:11" ht="50.1" customHeight="1" thickBot="1">
      <c r="A73" s="370" t="s">
        <v>382</v>
      </c>
      <c r="B73" s="303"/>
      <c r="C73" s="303"/>
      <c r="D73" s="305"/>
      <c r="E73" s="334"/>
      <c r="F73" s="305"/>
      <c r="G73" s="305"/>
      <c r="H73" s="305"/>
      <c r="I73" s="305"/>
      <c r="J73" s="306"/>
      <c r="K73" s="297"/>
    </row>
    <row r="74" spans="1:11" ht="38.1" customHeight="1" outlineLevel="1">
      <c r="A74" s="314" t="s">
        <v>382</v>
      </c>
      <c r="B74" s="315" t="s">
        <v>262</v>
      </c>
      <c r="C74" s="315"/>
      <c r="D74" s="317"/>
      <c r="E74" s="339"/>
      <c r="F74" s="317"/>
      <c r="G74" s="317"/>
      <c r="H74" s="317"/>
      <c r="I74" s="318"/>
      <c r="J74" s="340"/>
      <c r="K74" s="298"/>
    </row>
    <row r="75" spans="1:11" ht="38.1" customHeight="1" outlineLevel="1">
      <c r="A75" s="235" t="s">
        <v>382</v>
      </c>
      <c r="B75" s="111">
        <v>555</v>
      </c>
      <c r="C75" s="319" t="s">
        <v>858</v>
      </c>
      <c r="D75" s="99"/>
      <c r="E75" s="111"/>
      <c r="F75" s="320"/>
      <c r="G75" s="111"/>
      <c r="H75" s="111"/>
      <c r="I75" s="111" t="s">
        <v>20</v>
      </c>
      <c r="J75" s="341" t="str">
        <f t="shared" ref="J75:J84" si="3">IF(OR("EHPAD"=$B$1,"toutes les données"=$B$1),"à collecter","non concerné ")</f>
        <v>à collecter</v>
      </c>
      <c r="K75" s="299"/>
    </row>
    <row r="76" spans="1:11" ht="38.1" customHeight="1" outlineLevel="1">
      <c r="A76" s="235" t="s">
        <v>382</v>
      </c>
      <c r="B76" s="342">
        <v>559</v>
      </c>
      <c r="C76" s="343" t="s">
        <v>858</v>
      </c>
      <c r="D76" s="344" t="s">
        <v>326</v>
      </c>
      <c r="E76" s="345"/>
      <c r="F76" s="344" t="s">
        <v>875</v>
      </c>
      <c r="G76" s="345"/>
      <c r="H76" s="345"/>
      <c r="I76" s="345" t="s">
        <v>20</v>
      </c>
      <c r="J76" s="309" t="str">
        <f t="shared" si="3"/>
        <v>à collecter</v>
      </c>
      <c r="K76" s="299"/>
    </row>
    <row r="77" spans="1:11" ht="38.1" customHeight="1" outlineLevel="1">
      <c r="A77" s="235" t="s">
        <v>382</v>
      </c>
      <c r="B77" s="324">
        <v>560</v>
      </c>
      <c r="C77" s="322" t="s">
        <v>858</v>
      </c>
      <c r="D77" s="178" t="s">
        <v>383</v>
      </c>
      <c r="E77" s="596" t="s">
        <v>181</v>
      </c>
      <c r="F77" s="178"/>
      <c r="G77" s="176"/>
      <c r="H77" s="176" t="s">
        <v>186</v>
      </c>
      <c r="I77" s="176" t="s">
        <v>20</v>
      </c>
      <c r="J77" s="309" t="str">
        <f t="shared" si="3"/>
        <v>à collecter</v>
      </c>
      <c r="K77" s="299"/>
    </row>
    <row r="78" spans="1:11" ht="38.1" customHeight="1" outlineLevel="1">
      <c r="A78" s="235" t="s">
        <v>382</v>
      </c>
      <c r="B78" s="324">
        <v>561</v>
      </c>
      <c r="C78" s="322" t="s">
        <v>858</v>
      </c>
      <c r="D78" s="178" t="s">
        <v>384</v>
      </c>
      <c r="E78" s="596" t="s">
        <v>181</v>
      </c>
      <c r="F78" s="178"/>
      <c r="G78" s="176"/>
      <c r="H78" s="176" t="s">
        <v>186</v>
      </c>
      <c r="I78" s="176" t="s">
        <v>20</v>
      </c>
      <c r="J78" s="309" t="str">
        <f t="shared" si="3"/>
        <v>à collecter</v>
      </c>
      <c r="K78" s="299"/>
    </row>
    <row r="79" spans="1:11" ht="38.1" customHeight="1" outlineLevel="1">
      <c r="A79" s="235" t="s">
        <v>382</v>
      </c>
      <c r="B79" s="324">
        <v>562</v>
      </c>
      <c r="C79" s="322" t="s">
        <v>858</v>
      </c>
      <c r="D79" s="178" t="s">
        <v>385</v>
      </c>
      <c r="E79" s="596" t="s">
        <v>181</v>
      </c>
      <c r="F79" s="178"/>
      <c r="G79" s="176"/>
      <c r="H79" s="176" t="s">
        <v>186</v>
      </c>
      <c r="I79" s="176" t="s">
        <v>20</v>
      </c>
      <c r="J79" s="309" t="str">
        <f t="shared" si="3"/>
        <v>à collecter</v>
      </c>
      <c r="K79" s="299"/>
    </row>
    <row r="80" spans="1:11" ht="38.1" customHeight="1" outlineLevel="1">
      <c r="A80" s="235" t="s">
        <v>382</v>
      </c>
      <c r="B80" s="111">
        <v>563</v>
      </c>
      <c r="C80" s="319" t="s">
        <v>859</v>
      </c>
      <c r="D80" s="99"/>
      <c r="E80" s="111"/>
      <c r="F80" s="320"/>
      <c r="G80" s="111"/>
      <c r="H80" s="111"/>
      <c r="I80" s="111" t="s">
        <v>20</v>
      </c>
      <c r="J80" s="309" t="str">
        <f t="shared" si="3"/>
        <v>à collecter</v>
      </c>
      <c r="K80" s="299"/>
    </row>
    <row r="81" spans="1:11" ht="63" customHeight="1" outlineLevel="1">
      <c r="A81" s="235" t="s">
        <v>382</v>
      </c>
      <c r="B81" s="342">
        <v>567</v>
      </c>
      <c r="C81" s="343" t="s">
        <v>859</v>
      </c>
      <c r="D81" s="344" t="s">
        <v>328</v>
      </c>
      <c r="E81" s="345"/>
      <c r="F81" s="344" t="s">
        <v>876</v>
      </c>
      <c r="G81" s="345"/>
      <c r="H81" s="345"/>
      <c r="I81" s="345" t="s">
        <v>20</v>
      </c>
      <c r="J81" s="309" t="str">
        <f t="shared" si="3"/>
        <v>à collecter</v>
      </c>
      <c r="K81" s="299"/>
    </row>
    <row r="82" spans="1:11" ht="38.1" customHeight="1" outlineLevel="1">
      <c r="A82" s="235" t="s">
        <v>382</v>
      </c>
      <c r="B82" s="324">
        <v>568</v>
      </c>
      <c r="C82" s="322" t="s">
        <v>859</v>
      </c>
      <c r="D82" s="178" t="s">
        <v>386</v>
      </c>
      <c r="E82" s="596" t="s">
        <v>181</v>
      </c>
      <c r="F82" s="178"/>
      <c r="G82" s="176"/>
      <c r="H82" s="176" t="s">
        <v>186</v>
      </c>
      <c r="I82" s="176" t="s">
        <v>20</v>
      </c>
      <c r="J82" s="309" t="str">
        <f t="shared" si="3"/>
        <v>à collecter</v>
      </c>
      <c r="K82" s="299"/>
    </row>
    <row r="83" spans="1:11" ht="38.1" customHeight="1" outlineLevel="1">
      <c r="A83" s="235" t="s">
        <v>382</v>
      </c>
      <c r="B83" s="324">
        <v>569</v>
      </c>
      <c r="C83" s="322" t="s">
        <v>859</v>
      </c>
      <c r="D83" s="178" t="s">
        <v>387</v>
      </c>
      <c r="E83" s="596" t="s">
        <v>181</v>
      </c>
      <c r="F83" s="178"/>
      <c r="G83" s="176"/>
      <c r="H83" s="176" t="s">
        <v>186</v>
      </c>
      <c r="I83" s="176" t="s">
        <v>20</v>
      </c>
      <c r="J83" s="309" t="str">
        <f t="shared" si="3"/>
        <v>à collecter</v>
      </c>
      <c r="K83" s="299"/>
    </row>
    <row r="84" spans="1:11" ht="38.1" customHeight="1" outlineLevel="1">
      <c r="A84" s="235" t="s">
        <v>382</v>
      </c>
      <c r="B84" s="321">
        <v>570</v>
      </c>
      <c r="C84" s="322" t="s">
        <v>859</v>
      </c>
      <c r="D84" s="178" t="s">
        <v>388</v>
      </c>
      <c r="E84" s="596" t="s">
        <v>181</v>
      </c>
      <c r="F84" s="178" t="s">
        <v>897</v>
      </c>
      <c r="G84" s="176"/>
      <c r="H84" s="176" t="s">
        <v>186</v>
      </c>
      <c r="I84" s="176" t="s">
        <v>20</v>
      </c>
      <c r="J84" s="309" t="str">
        <f t="shared" si="3"/>
        <v>à collecter</v>
      </c>
      <c r="K84" s="299"/>
    </row>
    <row r="85" spans="1:11" ht="38.1" customHeight="1" outlineLevel="1">
      <c r="A85" s="235" t="s">
        <v>382</v>
      </c>
      <c r="B85" s="111">
        <v>571</v>
      </c>
      <c r="C85" s="319" t="s">
        <v>860</v>
      </c>
      <c r="D85" s="99"/>
      <c r="E85" s="111"/>
      <c r="F85" s="320"/>
      <c r="G85" s="111" t="s">
        <v>186</v>
      </c>
      <c r="H85" s="111" t="s">
        <v>389</v>
      </c>
      <c r="I85" s="111" t="s">
        <v>736</v>
      </c>
      <c r="J85" s="309" t="str">
        <f>IF(OR("FAM/EAM"=$B$1,"EHPAD"=$B$1,"toutes les données"=$B$1),"à collecter","non concerné ")</f>
        <v>à collecter</v>
      </c>
      <c r="K85" s="299"/>
    </row>
    <row r="86" spans="1:11" ht="38.1" customHeight="1" outlineLevel="1">
      <c r="A86" s="235" t="s">
        <v>382</v>
      </c>
      <c r="B86" s="324">
        <v>572</v>
      </c>
      <c r="C86" s="322" t="s">
        <v>860</v>
      </c>
      <c r="D86" s="178" t="s">
        <v>388</v>
      </c>
      <c r="E86" s="596" t="s">
        <v>181</v>
      </c>
      <c r="F86" s="178"/>
      <c r="G86" s="176"/>
      <c r="H86" s="176" t="s">
        <v>186</v>
      </c>
      <c r="I86" s="176" t="s">
        <v>736</v>
      </c>
      <c r="J86" s="309" t="str">
        <f>IF(OR("FAM/EAM"=$B$1,"EHPAD"=$B$1,"toutes les données"=$B$1),"à collecter","non concerné ")</f>
        <v>à collecter</v>
      </c>
      <c r="K86" s="299"/>
    </row>
    <row r="87" spans="1:11" ht="38.1" customHeight="1" outlineLevel="1">
      <c r="A87" s="235" t="s">
        <v>382</v>
      </c>
      <c r="B87" s="324">
        <v>573</v>
      </c>
      <c r="C87" s="322" t="s">
        <v>860</v>
      </c>
      <c r="D87" s="178" t="s">
        <v>385</v>
      </c>
      <c r="E87" s="596" t="s">
        <v>181</v>
      </c>
      <c r="F87" s="178"/>
      <c r="G87" s="176"/>
      <c r="H87" s="176" t="s">
        <v>186</v>
      </c>
      <c r="I87" s="176" t="s">
        <v>736</v>
      </c>
      <c r="J87" s="309" t="str">
        <f>IF(OR("FAM/EAM"=$B$1,"EHPAD"=$B$1,"toutes les données"=$B$1),"à collecter","non concerné ")</f>
        <v>à collecter</v>
      </c>
      <c r="K87" s="299"/>
    </row>
    <row r="88" spans="1:11" ht="38.1" customHeight="1" outlineLevel="1">
      <c r="A88" s="235" t="s">
        <v>382</v>
      </c>
      <c r="B88" s="111">
        <v>574</v>
      </c>
      <c r="C88" s="319" t="s">
        <v>861</v>
      </c>
      <c r="D88" s="99"/>
      <c r="E88" s="111"/>
      <c r="F88" s="320"/>
      <c r="G88" s="111"/>
      <c r="H88" s="111"/>
      <c r="I88" s="111" t="s">
        <v>20</v>
      </c>
      <c r="J88" s="309" t="str">
        <f>IF(OR("EHPAD"=$B$1,"toutes les données"=$B$1),"à collecter","non concerné ")</f>
        <v>à collecter</v>
      </c>
      <c r="K88" s="299"/>
    </row>
    <row r="89" spans="1:11" ht="38.1" customHeight="1" outlineLevel="1">
      <c r="A89" s="235" t="s">
        <v>382</v>
      </c>
      <c r="B89" s="324">
        <v>578</v>
      </c>
      <c r="C89" s="322" t="s">
        <v>861</v>
      </c>
      <c r="D89" s="178" t="s">
        <v>390</v>
      </c>
      <c r="E89" s="596" t="s">
        <v>181</v>
      </c>
      <c r="F89" s="178"/>
      <c r="G89" s="176"/>
      <c r="H89" s="176" t="s">
        <v>186</v>
      </c>
      <c r="I89" s="176" t="s">
        <v>20</v>
      </c>
      <c r="J89" s="309" t="str">
        <f>IF(OR("EHPAD"=$B$1,"toutes les données"=$B$1),"à collecter","non concerné ")</f>
        <v>à collecter</v>
      </c>
      <c r="K89" s="299"/>
    </row>
    <row r="90" spans="1:11" ht="38.1" customHeight="1" outlineLevel="1">
      <c r="A90" s="235" t="s">
        <v>382</v>
      </c>
      <c r="B90" s="324">
        <v>579</v>
      </c>
      <c r="C90" s="322" t="s">
        <v>861</v>
      </c>
      <c r="D90" s="178" t="s">
        <v>391</v>
      </c>
      <c r="E90" s="596" t="s">
        <v>181</v>
      </c>
      <c r="F90" s="178"/>
      <c r="G90" s="176"/>
      <c r="H90" s="176" t="s">
        <v>186</v>
      </c>
      <c r="I90" s="176" t="s">
        <v>20</v>
      </c>
      <c r="J90" s="309" t="str">
        <f>IF(OR("EHPAD"=$B$1,"toutes les données"=$B$1),"à collecter","non concerné ")</f>
        <v>à collecter</v>
      </c>
      <c r="K90" s="299"/>
    </row>
    <row r="91" spans="1:11" ht="38.1" customHeight="1" outlineLevel="1">
      <c r="A91" s="235" t="s">
        <v>382</v>
      </c>
      <c r="B91" s="324">
        <v>580</v>
      </c>
      <c r="C91" s="322" t="s">
        <v>861</v>
      </c>
      <c r="D91" s="178" t="s">
        <v>392</v>
      </c>
      <c r="E91" s="596" t="s">
        <v>181</v>
      </c>
      <c r="F91" s="178"/>
      <c r="G91" s="176"/>
      <c r="H91" s="176" t="s">
        <v>186</v>
      </c>
      <c r="I91" s="176" t="s">
        <v>20</v>
      </c>
      <c r="J91" s="309" t="str">
        <f>IF(OR("EHPAD"=$B$1,"toutes les données"=$B$1),"à collecter","non concerné ")</f>
        <v>à collecter</v>
      </c>
      <c r="K91" s="299"/>
    </row>
    <row r="92" spans="1:11" ht="38.1" customHeight="1" outlineLevel="1">
      <c r="A92" s="235" t="s">
        <v>382</v>
      </c>
      <c r="B92" s="342">
        <v>581</v>
      </c>
      <c r="C92" s="343" t="s">
        <v>861</v>
      </c>
      <c r="D92" s="344" t="s">
        <v>388</v>
      </c>
      <c r="E92" s="345"/>
      <c r="F92" s="344"/>
      <c r="G92" s="345"/>
      <c r="H92" s="345"/>
      <c r="I92" s="345" t="s">
        <v>20</v>
      </c>
      <c r="J92" s="309" t="str">
        <f>IF(OR("EHPAD"=$B$1,"toutes les données"=$B$1),"à collecter","non concerné ")</f>
        <v>à collecter</v>
      </c>
      <c r="K92" s="299"/>
    </row>
    <row r="93" spans="1:11" ht="38.1" customHeight="1" outlineLevel="1">
      <c r="A93" s="346"/>
      <c r="B93" s="111"/>
      <c r="C93" s="347"/>
      <c r="D93" s="99"/>
      <c r="E93" s="111"/>
      <c r="F93" s="79"/>
      <c r="G93" s="79"/>
      <c r="H93" s="79"/>
      <c r="I93" s="79"/>
      <c r="J93" s="309"/>
      <c r="K93" s="299"/>
    </row>
    <row r="94" spans="1:11" ht="38.1" customHeight="1" outlineLevel="1" thickBot="1">
      <c r="A94" s="78" t="s">
        <v>382</v>
      </c>
      <c r="B94" s="66"/>
      <c r="C94" s="66"/>
      <c r="D94" s="67"/>
      <c r="E94" s="66"/>
      <c r="F94" s="68"/>
      <c r="G94" s="68"/>
      <c r="H94" s="68"/>
      <c r="I94" s="68"/>
      <c r="J94" s="371"/>
      <c r="K94" s="299"/>
    </row>
    <row r="95" spans="1:11" ht="38.1" customHeight="1" outlineLevel="1" thickBot="1">
      <c r="A95" s="351"/>
      <c r="B95" s="310"/>
      <c r="C95" s="310"/>
      <c r="D95" s="311"/>
      <c r="E95" s="310"/>
      <c r="F95" s="301"/>
      <c r="G95" s="301"/>
      <c r="H95" s="301"/>
      <c r="I95" s="301"/>
      <c r="J95" s="301"/>
      <c r="K95" s="300"/>
    </row>
  </sheetData>
  <sheetProtection insertColumns="0" insertRows="0" insertHyperlinks="0" deleteColumns="0" deleteRows="0" sort="0" autoFilter="0" pivotTables="0"/>
  <conditionalFormatting sqref="J2 J18:J1048576">
    <cfRule type="cellIs" dxfId="27" priority="3" operator="equal">
      <formula>"à collecter"</formula>
    </cfRule>
  </conditionalFormatting>
  <conditionalFormatting sqref="J3">
    <cfRule type="cellIs" dxfId="26" priority="1" operator="equal">
      <formula>"à collecter"</formula>
    </cfRule>
  </conditionalFormatting>
  <conditionalFormatting sqref="J4:J17">
    <cfRule type="cellIs" dxfId="25" priority="2" operator="equal">
      <formula>"à collecter"</formula>
    </cfRule>
  </conditionalFormatting>
  <conditionalFormatting sqref="K35">
    <cfRule type="cellIs" dxfId="24" priority="5" operator="equal">
      <formula>"à collecter"</formula>
    </cfRule>
  </conditionalFormatting>
  <dataValidations count="1">
    <dataValidation type="list" allowBlank="1" showInputMessage="1" showErrorMessage="1" sqref="B1">
      <formula1>"toutes les données,IME,ITEP,IEM,IDA,EEAP,IDV,MAS,FAM/EAM,CRP,EANM,EHPAD,ESAT,SSIAD,SESSAD,SAMSAH,SPASAD,SAVS,CAMSP,CMPP,IES"</formula1>
    </dataValidation>
  </dataValidations>
  <pageMargins left="0.70866141732283472" right="0.70866141732283472" top="0.74803149606299213" bottom="0.74803149606299213" header="0.31496062992125984" footer="0.31496062992125984"/>
  <pageSetup paperSize="9" scale="49" fitToHeight="0" orientation="landscape" verticalDpi="0" r:id="rId1"/>
  <rowBreaks count="2" manualBreakCount="2">
    <brk id="44" min="1" max="10" man="1"/>
    <brk id="71" min="1" max="10" man="1"/>
  </rowBreaks>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4"/>
    <pageSetUpPr fitToPage="1"/>
  </sheetPr>
  <dimension ref="A1:M77"/>
  <sheetViews>
    <sheetView zoomScale="70" zoomScaleNormal="70" zoomScaleSheetLayoutView="70" workbookViewId="0">
      <pane ySplit="3" topLeftCell="A4" activePane="bottomLeft" state="frozen"/>
      <selection activeCell="C14" sqref="C14"/>
      <selection pane="bottomLeft"/>
    </sheetView>
  </sheetViews>
  <sheetFormatPr baseColWidth="10" defaultColWidth="11.42578125" defaultRowHeight="26.25" outlineLevelRow="1" outlineLevelCol="1"/>
  <cols>
    <col min="1" max="1" width="15.5703125" style="1" customWidth="1"/>
    <col min="2" max="2" width="23.5703125" style="1" customWidth="1"/>
    <col min="3" max="3" width="53.42578125" style="2" customWidth="1"/>
    <col min="4" max="4" width="56.5703125" style="2" customWidth="1"/>
    <col min="5" max="5" width="30.5703125" style="540" customWidth="1"/>
    <col min="6" max="6" width="50.5703125" style="1" customWidth="1"/>
    <col min="7" max="8" width="25.5703125" style="1" customWidth="1"/>
    <col min="9" max="9" width="21.5703125" style="1" hidden="1" customWidth="1" outlineLevel="1"/>
    <col min="10" max="10" width="35.42578125" style="1" customWidth="1" collapsed="1"/>
    <col min="11" max="11" width="3.5703125" style="1" customWidth="1"/>
    <col min="12" max="12" width="16.5703125" style="1" customWidth="1"/>
    <col min="13" max="13" width="17.42578125" style="1" customWidth="1"/>
    <col min="14" max="16384" width="11.42578125" style="1"/>
  </cols>
  <sheetData>
    <row r="1" spans="1:13" ht="47.25" thickBot="1">
      <c r="A1" s="155" t="s">
        <v>881</v>
      </c>
      <c r="B1" s="498" t="s">
        <v>893</v>
      </c>
      <c r="C1" s="527" t="s">
        <v>1053</v>
      </c>
      <c r="D1" s="525"/>
      <c r="E1" s="533"/>
      <c r="F1" s="525"/>
      <c r="G1" s="525"/>
      <c r="H1" s="525"/>
      <c r="I1" s="525"/>
      <c r="J1" s="526"/>
      <c r="L1" s="89"/>
      <c r="M1" s="90"/>
    </row>
    <row r="2" spans="1:13">
      <c r="A2" s="164"/>
      <c r="B2" s="517"/>
      <c r="C2" s="517"/>
      <c r="D2" s="517"/>
      <c r="E2" s="534"/>
      <c r="F2" s="518"/>
      <c r="G2" s="517"/>
      <c r="H2" s="517"/>
      <c r="I2" s="517"/>
      <c r="L2" s="89"/>
      <c r="M2" s="90"/>
    </row>
    <row r="3" spans="1:13" ht="63">
      <c r="A3" s="36" t="s">
        <v>778</v>
      </c>
      <c r="B3" s="37" t="s">
        <v>675</v>
      </c>
      <c r="C3" s="37" t="s">
        <v>906</v>
      </c>
      <c r="D3" s="37" t="s">
        <v>907</v>
      </c>
      <c r="E3" s="535" t="s">
        <v>908</v>
      </c>
      <c r="F3" s="37" t="s">
        <v>740</v>
      </c>
      <c r="G3" s="37" t="s">
        <v>905</v>
      </c>
      <c r="H3" s="37" t="s">
        <v>863</v>
      </c>
      <c r="I3" s="37" t="s">
        <v>891</v>
      </c>
      <c r="J3" s="37" t="s">
        <v>883</v>
      </c>
      <c r="K3" s="208"/>
    </row>
    <row r="4" spans="1:13" ht="27" thickBot="1">
      <c r="A4" s="510"/>
      <c r="B4" s="511"/>
      <c r="C4" s="511"/>
      <c r="D4" s="511"/>
      <c r="E4" s="536"/>
      <c r="F4" s="511"/>
      <c r="G4" s="511"/>
      <c r="H4" s="511"/>
      <c r="I4" s="511"/>
      <c r="J4" s="511"/>
    </row>
    <row r="5" spans="1:13" ht="27" thickBot="1">
      <c r="A5" s="514" t="s">
        <v>920</v>
      </c>
      <c r="B5" s="515"/>
      <c r="C5" s="515"/>
      <c r="D5" s="515"/>
      <c r="E5" s="537"/>
      <c r="F5" s="515"/>
      <c r="G5" s="515"/>
      <c r="H5" s="515"/>
      <c r="I5" s="515"/>
      <c r="J5" s="515"/>
      <c r="K5" s="519"/>
    </row>
    <row r="6" spans="1:13" ht="37.5" outlineLevel="1">
      <c r="A6" s="509" t="s">
        <v>921</v>
      </c>
      <c r="B6" s="598">
        <v>1105</v>
      </c>
      <c r="C6" s="512"/>
      <c r="D6" s="512"/>
      <c r="E6" s="512"/>
      <c r="F6" s="512"/>
      <c r="G6" s="512"/>
      <c r="H6" s="512"/>
      <c r="I6" s="512"/>
      <c r="J6" s="523"/>
      <c r="K6" s="520"/>
    </row>
    <row r="7" spans="1:13" ht="120" outlineLevel="1">
      <c r="A7" s="77"/>
      <c r="B7" s="55">
        <v>1106</v>
      </c>
      <c r="C7" s="541" t="s">
        <v>975</v>
      </c>
      <c r="D7" s="542" t="s">
        <v>922</v>
      </c>
      <c r="E7" s="551" t="s">
        <v>181</v>
      </c>
      <c r="F7" s="546" t="s">
        <v>923</v>
      </c>
      <c r="G7" s="55"/>
      <c r="H7" s="55"/>
      <c r="I7" s="55" t="s">
        <v>916</v>
      </c>
      <c r="J7" s="341" t="str">
        <f>IF(OR("IME"=$B$1,"ITEP"=$B$1,"IEM"=$B$1,"IDA"=$B$1,"EEAP"=$B$1,"IDV"=$B$1,"MAS"=$B$1,"FAM/EAM"=$B$1,"CRP"=$B$1,"EANM"=$B$1,"EHPAD"=$B$1,"ESAT"=$B$1,"SSIAD"=$B$1,"SESSAD"=$B$1,"SAMSAH"=$B$1,"SPASAD"=$B$1,"SAVS"=$B$1,"CAMSP"=$B$1,"CMPP"=$B$1,"toutes les données"=$B$1,"IES"=$B$1),"à collecter","non concerné ")</f>
        <v>à collecter</v>
      </c>
      <c r="K7" s="520"/>
    </row>
    <row r="8" spans="1:13" ht="120" outlineLevel="1">
      <c r="A8" s="77"/>
      <c r="B8" s="55">
        <v>1107</v>
      </c>
      <c r="C8" s="543" t="s">
        <v>924</v>
      </c>
      <c r="D8" s="544" t="s">
        <v>925</v>
      </c>
      <c r="E8" s="551" t="s">
        <v>181</v>
      </c>
      <c r="F8" s="543"/>
      <c r="G8" s="55"/>
      <c r="H8" s="55"/>
      <c r="I8" s="55" t="s">
        <v>916</v>
      </c>
      <c r="J8" s="57" t="str">
        <f>IF(OR("IME"=$B$1,"ITEP"=$B$1,"IEM"=$B$1,"IDA"=$B$1,"EEAP"=$B$1,"IDV"=$B$1,"MAS"=$B$1,"FAM/EAM"=$B$1,"CRP"=$B$1,"EANM"=$B$1,"EHPAD"=$B$1,"ESAT"=$B$1,"SSIAD"=$B$1,"SESSAD"=$B$1,"SAMSAH"=$B$1,"SPASAD"=$B$1,"SAVS"=$B$1,"CAMSP"=$B$1,"CMPP"=$B$1,"toutes les données"=$B$1,"IES"=$B$1),"à collecter","non concerné ")</f>
        <v>à collecter</v>
      </c>
      <c r="K8" s="520"/>
    </row>
    <row r="9" spans="1:13" ht="120.75" outlineLevel="1" thickBot="1">
      <c r="A9" s="77"/>
      <c r="B9" s="55">
        <v>1108</v>
      </c>
      <c r="C9" s="543" t="s">
        <v>926</v>
      </c>
      <c r="D9" s="545" t="s">
        <v>40</v>
      </c>
      <c r="E9" s="551" t="s">
        <v>181</v>
      </c>
      <c r="F9" s="544"/>
      <c r="G9" s="63" t="s">
        <v>927</v>
      </c>
      <c r="H9" s="63"/>
      <c r="I9" s="55" t="s">
        <v>916</v>
      </c>
      <c r="J9" s="64" t="str">
        <f>IF(OR("IME"=$B$1,"ITEP"=$B$1,"IEM"=$B$1,"IDA"=$B$1,"EEAP"=$B$1,"IDV"=$B$1,"MAS"=$B$1,"FAM/EAM"=$B$1,"CRP"=$B$1,"EANM"=$B$1,"EHPAD"=$B$1,"ESAT"=$B$1,"SSIAD"=$B$1,"SESSAD"=$B$1,"SAMSAH"=$B$1,"SPASAD"=$B$1,"SAVS"=$B$1,"CAMSP"=$B$1,"CMPP"=$B$1,"toutes les données"=$B$1,"IES"=$B$1),"à collecter","non concerné ")</f>
        <v>à collecter</v>
      </c>
      <c r="K9" s="520"/>
    </row>
    <row r="10" spans="1:13" ht="37.5" outlineLevel="1">
      <c r="A10" s="509" t="s">
        <v>928</v>
      </c>
      <c r="B10" s="598">
        <v>1109</v>
      </c>
      <c r="C10" s="512"/>
      <c r="D10" s="512"/>
      <c r="E10" s="512"/>
      <c r="F10" s="512"/>
      <c r="G10" s="512"/>
      <c r="H10" s="512"/>
      <c r="I10" s="512"/>
      <c r="J10" s="523"/>
      <c r="K10" s="520"/>
    </row>
    <row r="11" spans="1:13" ht="131.25" outlineLevel="1">
      <c r="A11" s="77" t="s">
        <v>737</v>
      </c>
      <c r="B11" s="55">
        <v>1110</v>
      </c>
      <c r="C11" s="543" t="s">
        <v>929</v>
      </c>
      <c r="D11" s="544" t="s">
        <v>40</v>
      </c>
      <c r="E11" s="551" t="s">
        <v>181</v>
      </c>
      <c r="F11" s="55"/>
      <c r="G11" s="55"/>
      <c r="H11" s="55"/>
      <c r="I11" s="55" t="s">
        <v>916</v>
      </c>
      <c r="J11" s="57" t="str">
        <f>IF(OR("IME"=$B$1,"ITEP"=$B$1,"IEM"=$B$1,"IDA"=$B$1,"EEAP"=$B$1,"IDV"=$B$1,"MAS"=$B$1,"FAM/EAM"=$B$1,"CRP"=$B$1,"EANM"=$B$1,"EHPAD"=$B$1,"ESAT"=$B$1,"SSIAD"=$B$1,"SESSAD"=$B$1,"SAMSAH"=$B$1,"SPASAD"=$B$1,"SAVS"=$B$1,"CAMSP"=$B$1,"CMPP"=$B$1,"toutes les données"=$B$1,"IES"=$B$1),"à collecter","non concerné ")</f>
        <v>à collecter</v>
      </c>
      <c r="K11" s="520"/>
    </row>
    <row r="12" spans="1:13" ht="131.25" outlineLevel="1">
      <c r="A12" s="77" t="s">
        <v>737</v>
      </c>
      <c r="B12" s="55">
        <v>1111</v>
      </c>
      <c r="C12" s="544" t="s">
        <v>930</v>
      </c>
      <c r="D12" s="544"/>
      <c r="E12" s="551" t="s">
        <v>181</v>
      </c>
      <c r="F12" s="63"/>
      <c r="G12" s="63" t="s">
        <v>1135</v>
      </c>
      <c r="H12" s="63"/>
      <c r="I12" s="63" t="s">
        <v>916</v>
      </c>
      <c r="J12" s="64" t="str">
        <f>IF(OR("IME"=$B$1,"ITEP"=$B$1,"IEM"=$B$1,"IDA"=$B$1,"EEAP"=$B$1,"IDV"=$B$1,"MAS"=$B$1,"FAM/EAM"=$B$1,"CRP"=$B$1,"EANM"=$B$1,"EHPAD"=$B$1,"ESAT"=$B$1,"SSIAD"=$B$1,"SESSAD"=$B$1,"SAMSAH"=$B$1,"SPASAD"=$B$1,"SAVS"=$B$1,"CAMSP"=$B$1,"CMPP"=$B$1,"toutes les données"=$B$1,"IES"=$B$1),"à collecter","non concerné ")</f>
        <v>à collecter</v>
      </c>
      <c r="K12" s="520"/>
    </row>
    <row r="13" spans="1:13" ht="131.25" outlineLevel="1">
      <c r="A13" s="77" t="s">
        <v>737</v>
      </c>
      <c r="B13" s="55">
        <v>1112</v>
      </c>
      <c r="C13" s="544" t="s">
        <v>931</v>
      </c>
      <c r="D13" s="544"/>
      <c r="E13" s="551" t="s">
        <v>181</v>
      </c>
      <c r="F13" s="63"/>
      <c r="G13" s="63" t="s">
        <v>1135</v>
      </c>
      <c r="H13" s="63"/>
      <c r="I13" s="63" t="s">
        <v>916</v>
      </c>
      <c r="J13" s="64" t="str">
        <f>IF(OR("IME"=$B$1,"ITEP"=$B$1,"IEM"=$B$1,"IDA"=$B$1,"EEAP"=$B$1,"IDV"=$B$1,"MAS"=$B$1,"FAM/EAM"=$B$1,"CRP"=$B$1,"EANM"=$B$1,"EHPAD"=$B$1,"ESAT"=$B$1,"SSIAD"=$B$1,"SESSAD"=$B$1,"SAMSAH"=$B$1,"SPASAD"=$B$1,"SAVS"=$B$1,"CAMSP"=$B$1,"CMPP"=$B$1,"toutes les données"=$B$1,"IES"=$B$1),"à collecter","non concerné ")</f>
        <v>à collecter</v>
      </c>
      <c r="K13" s="520"/>
    </row>
    <row r="14" spans="1:13" ht="171.6" customHeight="1" outlineLevel="1" thickBot="1">
      <c r="A14" s="77" t="s">
        <v>737</v>
      </c>
      <c r="B14" s="55">
        <v>1113</v>
      </c>
      <c r="C14" s="543" t="s">
        <v>932</v>
      </c>
      <c r="D14" s="544" t="s">
        <v>933</v>
      </c>
      <c r="E14" s="551" t="s">
        <v>181</v>
      </c>
      <c r="F14" s="55"/>
      <c r="G14" s="55"/>
      <c r="H14" s="55"/>
      <c r="I14" s="55" t="s">
        <v>916</v>
      </c>
      <c r="J14" s="57" t="str">
        <f>IF(OR("IME"=$B$1,"ITEP"=$B$1,"IEM"=$B$1,"IDA"=$B$1,"EEAP"=$B$1,"IDV"=$B$1,"MAS"=$B$1,"FAM/EAM"=$B$1,"CRP"=$B$1,"EANM"=$B$1,"EHPAD"=$B$1,"ESAT"=$B$1,"SSIAD"=$B$1,"SESSAD"=$B$1,"SAMSAH"=$B$1,"SPASAD"=$B$1,"SAVS"=$B$1,"CAMSP"=$B$1,"CMPP"=$B$1,"toutes les données"=$B$1,"IES"=$B$1),"à collecter","non concerné ")</f>
        <v>à collecter</v>
      </c>
      <c r="K14" s="520"/>
    </row>
    <row r="15" spans="1:13" ht="37.5" outlineLevel="1">
      <c r="A15" s="509" t="s">
        <v>934</v>
      </c>
      <c r="B15" s="598">
        <v>1114</v>
      </c>
      <c r="C15" s="512"/>
      <c r="D15" s="512"/>
      <c r="E15" s="512"/>
      <c r="F15" s="512"/>
      <c r="G15" s="512"/>
      <c r="H15" s="512"/>
      <c r="I15" s="512"/>
      <c r="J15" s="523"/>
      <c r="K15" s="520"/>
    </row>
    <row r="16" spans="1:13" ht="132" outlineLevel="1" thickBot="1">
      <c r="A16" s="77" t="s">
        <v>737</v>
      </c>
      <c r="B16" s="55">
        <v>1205</v>
      </c>
      <c r="C16" s="56" t="s">
        <v>1125</v>
      </c>
      <c r="D16" s="71" t="s">
        <v>40</v>
      </c>
      <c r="E16" s="551" t="s">
        <v>181</v>
      </c>
      <c r="F16" s="55"/>
      <c r="G16" s="55"/>
      <c r="H16" s="55"/>
      <c r="I16" s="55" t="s">
        <v>916</v>
      </c>
      <c r="J16" s="57" t="str">
        <f>IF(OR("IME"=$B$1,"ITEP"=$B$1,"IEM"=$B$1,"IDA"=$B$1,"EEAP"=$B$1,"IDV"=$B$1,"MAS"=$B$1,"FAM/EAM"=$B$1,"CRP"=$B$1,"EANM"=$B$1,"EHPAD"=$B$1,"ESAT"=$B$1,"SSIAD"=$B$1,"SESSAD"=$B$1,"SAMSAH"=$B$1,"SPASAD"=$B$1,"SAVS"=$B$1,"CAMSP"=$B$1,"CMPP"=$B$1,"toutes les données"=$B$1,"IES"=$B$1),"à collecter","non concerné ")</f>
        <v>à collecter</v>
      </c>
      <c r="K16" s="521"/>
    </row>
    <row r="17" spans="1:11" ht="120" outlineLevel="1">
      <c r="A17" s="627"/>
      <c r="B17" s="628">
        <v>1206</v>
      </c>
      <c r="C17" s="22" t="s">
        <v>935</v>
      </c>
      <c r="D17" s="629"/>
      <c r="E17" s="551" t="s">
        <v>181</v>
      </c>
      <c r="F17" s="628"/>
      <c r="G17" s="20" t="s">
        <v>1136</v>
      </c>
      <c r="H17" s="628"/>
      <c r="I17" s="79" t="s">
        <v>916</v>
      </c>
      <c r="J17" s="57" t="str">
        <f t="shared" ref="J17:J18" si="0">IF(OR("IME"=$B$1,"ITEP"=$B$1,"IEM"=$B$1,"IDA"=$B$1,"EEAP"=$B$1,"IDV"=$B$1,"MAS"=$B$1,"FAM/EAM"=$B$1,"CRP"=$B$1,"EANM"=$B$1,"EHPAD"=$B$1,"ESAT"=$B$1,"SSIAD"=$B$1,"SESSAD"=$B$1,"SAMSAH"=$B$1,"SPASAD"=$B$1,"SAVS"=$B$1,"CAMSP"=$B$1,"CMPP"=$B$1,"toutes les données"=$B$1,"IES"=$B$1),"à collecter","non concerné ")</f>
        <v>à collecter</v>
      </c>
      <c r="K17" s="520"/>
    </row>
    <row r="18" spans="1:11" ht="120.75" outlineLevel="1" thickBot="1">
      <c r="A18" s="627"/>
      <c r="B18" s="628">
        <v>1207</v>
      </c>
      <c r="C18" s="629" t="s">
        <v>1126</v>
      </c>
      <c r="D18" s="71" t="s">
        <v>40</v>
      </c>
      <c r="E18" s="551" t="s">
        <v>181</v>
      </c>
      <c r="F18" s="628"/>
      <c r="G18" s="628"/>
      <c r="H18" s="628"/>
      <c r="I18" s="79" t="s">
        <v>916</v>
      </c>
      <c r="J18" s="57" t="str">
        <f t="shared" si="0"/>
        <v>à collecter</v>
      </c>
      <c r="K18" s="520"/>
    </row>
    <row r="19" spans="1:11" ht="132" outlineLevel="1" thickBot="1">
      <c r="A19" s="77" t="s">
        <v>737</v>
      </c>
      <c r="B19" s="55">
        <v>1208</v>
      </c>
      <c r="C19" s="22" t="s">
        <v>935</v>
      </c>
      <c r="D19" s="630"/>
      <c r="E19" s="551" t="s">
        <v>181</v>
      </c>
      <c r="F19" s="63"/>
      <c r="G19" s="20" t="s">
        <v>1137</v>
      </c>
      <c r="H19" s="63"/>
      <c r="I19" s="63" t="s">
        <v>916</v>
      </c>
      <c r="J19" s="64" t="str">
        <f>IF(OR("IME"=$B$1,"ITEP"=$B$1,"IEM"=$B$1,"IDA"=$B$1,"EEAP"=$B$1,"IDV"=$B$1,"MAS"=$B$1,"FAM/EAM"=$B$1,"CRP"=$B$1,"EANM"=$B$1,"EHPAD"=$B$1,"ESAT"=$B$1,"SSIAD"=$B$1,"SESSAD"=$B$1,"SAMSAH"=$B$1,"SPASAD"=$B$1,"SAVS"=$B$1,"CAMSP"=$B$1,"CMPP"=$B$1,"toutes les données"=$B$1,"IES"=$B$1),"à collecter","non concerné ")</f>
        <v>à collecter</v>
      </c>
      <c r="K19" s="519"/>
    </row>
    <row r="20" spans="1:11" ht="21" outlineLevel="1">
      <c r="A20" s="509" t="s">
        <v>936</v>
      </c>
      <c r="B20" s="598">
        <v>1117</v>
      </c>
      <c r="C20" s="512"/>
      <c r="D20" s="512"/>
      <c r="E20" s="512"/>
      <c r="F20" s="512"/>
      <c r="G20" s="512"/>
      <c r="H20" s="512"/>
      <c r="I20" s="512"/>
      <c r="J20" s="523"/>
      <c r="K20" s="522"/>
    </row>
    <row r="21" spans="1:11" ht="118.35" customHeight="1" outlineLevel="1">
      <c r="A21" s="529"/>
      <c r="B21" s="55">
        <v>1118</v>
      </c>
      <c r="C21" s="543" t="s">
        <v>937</v>
      </c>
      <c r="D21" s="544" t="s">
        <v>938</v>
      </c>
      <c r="E21" s="551" t="s">
        <v>181</v>
      </c>
      <c r="F21" s="63"/>
      <c r="G21" s="63"/>
      <c r="H21" s="63"/>
      <c r="I21" s="111" t="s">
        <v>916</v>
      </c>
      <c r="J21" s="63" t="str">
        <f t="shared" ref="J21:J28" si="1">IF(OR("IME"=$B$1,"ITEP"=$B$1,"IEM"=$B$1,"IDA"=$B$1,"EEAP"=$B$1,"IDV"=$B$1,"MAS"=$B$1,"FAM/EAM"=$B$1,"CRP"=$B$1,"EANM"=$B$1,"EHPAD"=$B$1,"ESAT"=$B$1,"SSIAD"=$B$1,"SESSAD"=$B$1,"SAMSAH"=$B$1,"SPASAD"=$B$1,"SAVS"=$B$1,"CAMSP"=$B$1,"CMPP"=$B$1,"toutes les données"=$B$1,"IES"=$B$1),"à collecter","non concerné ")</f>
        <v>à collecter</v>
      </c>
      <c r="K21" s="522"/>
    </row>
    <row r="22" spans="1:11" ht="63" customHeight="1" outlineLevel="1">
      <c r="A22" s="529"/>
      <c r="B22" s="55">
        <v>1119</v>
      </c>
      <c r="C22" s="543" t="s">
        <v>939</v>
      </c>
      <c r="D22" s="544" t="s">
        <v>403</v>
      </c>
      <c r="E22" s="551" t="s">
        <v>181</v>
      </c>
      <c r="F22" s="63"/>
      <c r="G22" s="63"/>
      <c r="H22" s="63"/>
      <c r="I22" s="111" t="s">
        <v>916</v>
      </c>
      <c r="J22" s="63" t="str">
        <f t="shared" si="1"/>
        <v>à collecter</v>
      </c>
      <c r="K22" s="522"/>
    </row>
    <row r="23" spans="1:11" ht="85.35" customHeight="1" outlineLevel="1">
      <c r="A23" s="529"/>
      <c r="B23" s="55">
        <v>1120</v>
      </c>
      <c r="C23" s="543" t="s">
        <v>940</v>
      </c>
      <c r="D23" s="544" t="s">
        <v>941</v>
      </c>
      <c r="E23" s="551" t="s">
        <v>181</v>
      </c>
      <c r="F23" s="63"/>
      <c r="G23" s="63"/>
      <c r="H23" s="63"/>
      <c r="I23" s="111" t="s">
        <v>916</v>
      </c>
      <c r="J23" s="63" t="str">
        <f t="shared" si="1"/>
        <v>à collecter</v>
      </c>
      <c r="K23" s="522"/>
    </row>
    <row r="24" spans="1:11" ht="329.1" customHeight="1" outlineLevel="1">
      <c r="A24" s="529"/>
      <c r="B24" s="55">
        <v>1121</v>
      </c>
      <c r="C24" s="543" t="s">
        <v>942</v>
      </c>
      <c r="D24" s="544" t="s">
        <v>943</v>
      </c>
      <c r="E24" s="551" t="s">
        <v>181</v>
      </c>
      <c r="F24" s="20" t="s">
        <v>947</v>
      </c>
      <c r="G24" s="63"/>
      <c r="H24" s="63"/>
      <c r="I24" s="111" t="s">
        <v>916</v>
      </c>
      <c r="J24" s="63" t="str">
        <f t="shared" si="1"/>
        <v>à collecter</v>
      </c>
      <c r="K24" s="522"/>
    </row>
    <row r="25" spans="1:11" ht="120" outlineLevel="1">
      <c r="A25" s="529"/>
      <c r="B25" s="55">
        <v>1122</v>
      </c>
      <c r="C25" s="543" t="s">
        <v>944</v>
      </c>
      <c r="D25" s="544" t="s">
        <v>40</v>
      </c>
      <c r="E25" s="551" t="s">
        <v>181</v>
      </c>
      <c r="F25" s="63"/>
      <c r="G25" s="63"/>
      <c r="H25" s="63"/>
      <c r="I25" s="111" t="s">
        <v>916</v>
      </c>
      <c r="J25" s="63" t="str">
        <f t="shared" si="1"/>
        <v>à collecter</v>
      </c>
      <c r="K25" s="522"/>
    </row>
    <row r="26" spans="1:11" ht="120" outlineLevel="1">
      <c r="A26" s="529"/>
      <c r="B26" s="55">
        <v>1123</v>
      </c>
      <c r="C26" s="543" t="s">
        <v>945</v>
      </c>
      <c r="D26" s="544" t="s">
        <v>946</v>
      </c>
      <c r="E26" s="551" t="s">
        <v>181</v>
      </c>
      <c r="F26" s="63"/>
      <c r="G26" s="63"/>
      <c r="H26" s="63"/>
      <c r="I26" s="111" t="s">
        <v>916</v>
      </c>
      <c r="J26" s="63" t="str">
        <f t="shared" si="1"/>
        <v>à collecter</v>
      </c>
      <c r="K26" s="522"/>
    </row>
    <row r="27" spans="1:11" ht="120" outlineLevel="1">
      <c r="A27" s="77"/>
      <c r="B27" s="55">
        <v>1124</v>
      </c>
      <c r="C27" s="544" t="s">
        <v>948</v>
      </c>
      <c r="D27" s="544" t="s">
        <v>40</v>
      </c>
      <c r="E27" s="551" t="s">
        <v>181</v>
      </c>
      <c r="F27" s="63"/>
      <c r="G27" s="63" t="s">
        <v>1138</v>
      </c>
      <c r="H27" s="63"/>
      <c r="I27" s="63" t="s">
        <v>916</v>
      </c>
      <c r="J27" s="64" t="str">
        <f t="shared" si="1"/>
        <v>à collecter</v>
      </c>
      <c r="K27" s="522"/>
    </row>
    <row r="28" spans="1:11" ht="120.75" outlineLevel="1" thickBot="1">
      <c r="A28" s="77"/>
      <c r="B28" s="55">
        <v>1125</v>
      </c>
      <c r="C28" s="544" t="s">
        <v>949</v>
      </c>
      <c r="D28" s="544"/>
      <c r="E28" s="551" t="s">
        <v>181</v>
      </c>
      <c r="F28" s="63"/>
      <c r="G28" s="63" t="s">
        <v>1138</v>
      </c>
      <c r="H28" s="63"/>
      <c r="I28" s="63" t="s">
        <v>916</v>
      </c>
      <c r="J28" s="64" t="str">
        <f t="shared" si="1"/>
        <v>à collecter</v>
      </c>
      <c r="K28" s="520"/>
    </row>
    <row r="29" spans="1:11" ht="93.75" outlineLevel="1">
      <c r="A29" s="509" t="s">
        <v>950</v>
      </c>
      <c r="B29" s="598">
        <v>1126</v>
      </c>
      <c r="C29" s="512"/>
      <c r="D29" s="512"/>
      <c r="E29" s="512"/>
      <c r="F29" s="512"/>
      <c r="G29" s="512"/>
      <c r="H29" s="512"/>
      <c r="I29" s="512"/>
      <c r="J29" s="523"/>
      <c r="K29" s="520"/>
    </row>
    <row r="30" spans="1:11" ht="120" outlineLevel="1">
      <c r="A30" s="77"/>
      <c r="B30" s="63">
        <v>1127</v>
      </c>
      <c r="C30" s="14" t="s">
        <v>951</v>
      </c>
      <c r="D30" s="62" t="s">
        <v>404</v>
      </c>
      <c r="E30" s="551" t="s">
        <v>181</v>
      </c>
      <c r="F30" s="63"/>
      <c r="G30" s="63"/>
      <c r="H30" s="63"/>
      <c r="I30" s="55" t="s">
        <v>916</v>
      </c>
      <c r="J30" s="64" t="str">
        <f t="shared" ref="J30:J39" si="2">IF(OR("IME"=$B$1,"ITEP"=$B$1,"IEM"=$B$1,"IDA"=$B$1,"EEAP"=$B$1,"IDV"=$B$1,"MAS"=$B$1,"FAM/EAM"=$B$1,"CRP"=$B$1,"EANM"=$B$1,"EHPAD"=$B$1,"ESAT"=$B$1,"SSIAD"=$B$1,"SESSAD"=$B$1,"SAMSAH"=$B$1,"SPASAD"=$B$1,"SAVS"=$B$1,"CAMSP"=$B$1,"CMPP"=$B$1,"toutes les données"=$B$1,"IES"=$B$1),"à collecter","non concerné ")</f>
        <v>à collecter</v>
      </c>
      <c r="K30" s="520"/>
    </row>
    <row r="31" spans="1:11" ht="120" outlineLevel="1">
      <c r="A31" s="77"/>
      <c r="B31" s="63">
        <v>1209</v>
      </c>
      <c r="C31" s="631" t="s">
        <v>1127</v>
      </c>
      <c r="D31" s="62" t="s">
        <v>952</v>
      </c>
      <c r="E31" s="551" t="s">
        <v>181</v>
      </c>
      <c r="F31" s="63"/>
      <c r="G31" s="63"/>
      <c r="H31" s="63"/>
      <c r="I31" s="55" t="s">
        <v>916</v>
      </c>
      <c r="J31" s="64" t="str">
        <f t="shared" si="2"/>
        <v>à collecter</v>
      </c>
      <c r="K31" s="520"/>
    </row>
    <row r="32" spans="1:11" ht="120" outlineLevel="1">
      <c r="A32" s="77"/>
      <c r="B32" s="63">
        <v>1129</v>
      </c>
      <c r="C32" s="14" t="s">
        <v>953</v>
      </c>
      <c r="D32" s="62" t="s">
        <v>954</v>
      </c>
      <c r="E32" s="551" t="s">
        <v>181</v>
      </c>
      <c r="F32" s="55"/>
      <c r="G32" s="55"/>
      <c r="H32" s="55"/>
      <c r="I32" s="55" t="s">
        <v>916</v>
      </c>
      <c r="J32" s="57" t="str">
        <f t="shared" si="2"/>
        <v>à collecter</v>
      </c>
      <c r="K32" s="520"/>
    </row>
    <row r="33" spans="1:11" ht="120" outlineLevel="1">
      <c r="A33" s="77"/>
      <c r="B33" s="63">
        <v>1210</v>
      </c>
      <c r="C33" s="14" t="s">
        <v>1128</v>
      </c>
      <c r="D33" s="71" t="s">
        <v>952</v>
      </c>
      <c r="E33" s="551" t="s">
        <v>181</v>
      </c>
      <c r="F33" s="55"/>
      <c r="G33" s="55"/>
      <c r="H33" s="55"/>
      <c r="I33" s="55" t="s">
        <v>916</v>
      </c>
      <c r="J33" s="64" t="str">
        <f t="shared" si="2"/>
        <v>à collecter</v>
      </c>
      <c r="K33" s="520"/>
    </row>
    <row r="34" spans="1:11" ht="120" outlineLevel="1">
      <c r="A34" s="77"/>
      <c r="B34" s="63">
        <v>1211</v>
      </c>
      <c r="C34" s="14" t="s">
        <v>1129</v>
      </c>
      <c r="D34" s="62"/>
      <c r="E34" s="551" t="s">
        <v>181</v>
      </c>
      <c r="F34" s="55"/>
      <c r="G34" s="55" t="s">
        <v>1132</v>
      </c>
      <c r="H34" s="55"/>
      <c r="I34" s="55" t="s">
        <v>916</v>
      </c>
      <c r="J34" s="64" t="str">
        <f t="shared" si="2"/>
        <v>à collecter</v>
      </c>
      <c r="K34" s="520"/>
    </row>
    <row r="35" spans="1:11" ht="120" outlineLevel="1">
      <c r="A35" s="627"/>
      <c r="B35" s="63">
        <v>1212</v>
      </c>
      <c r="C35" s="14" t="s">
        <v>1130</v>
      </c>
      <c r="D35" s="71" t="s">
        <v>952</v>
      </c>
      <c r="E35" s="551" t="s">
        <v>181</v>
      </c>
      <c r="F35" s="55"/>
      <c r="G35" s="55"/>
      <c r="H35" s="55"/>
      <c r="I35" s="55" t="s">
        <v>916</v>
      </c>
      <c r="J35" s="64" t="str">
        <f t="shared" si="2"/>
        <v>à collecter</v>
      </c>
      <c r="K35" s="520"/>
    </row>
    <row r="36" spans="1:11" ht="120" outlineLevel="1">
      <c r="A36" s="627"/>
      <c r="B36" s="63">
        <v>1213</v>
      </c>
      <c r="C36" s="14" t="s">
        <v>1129</v>
      </c>
      <c r="D36" s="62"/>
      <c r="E36" s="551" t="s">
        <v>181</v>
      </c>
      <c r="F36" s="55"/>
      <c r="G36" s="55" t="s">
        <v>1133</v>
      </c>
      <c r="H36" s="55"/>
      <c r="I36" s="55" t="s">
        <v>916</v>
      </c>
      <c r="J36" s="64" t="str">
        <f t="shared" si="2"/>
        <v>à collecter</v>
      </c>
      <c r="K36" s="520"/>
    </row>
    <row r="37" spans="1:11" ht="120" outlineLevel="1">
      <c r="A37" s="627"/>
      <c r="B37" s="63">
        <v>1214</v>
      </c>
      <c r="C37" s="14" t="s">
        <v>1131</v>
      </c>
      <c r="D37" s="71" t="s">
        <v>952</v>
      </c>
      <c r="E37" s="551" t="s">
        <v>181</v>
      </c>
      <c r="F37" s="55"/>
      <c r="G37" s="55"/>
      <c r="H37" s="55"/>
      <c r="I37" s="55" t="s">
        <v>916</v>
      </c>
      <c r="J37" s="64" t="str">
        <f t="shared" si="2"/>
        <v>à collecter</v>
      </c>
      <c r="K37" s="520"/>
    </row>
    <row r="38" spans="1:11" ht="120" outlineLevel="1">
      <c r="A38" s="627"/>
      <c r="B38" s="63">
        <v>1215</v>
      </c>
      <c r="C38" s="14" t="s">
        <v>1129</v>
      </c>
      <c r="D38" s="62"/>
      <c r="E38" s="551" t="s">
        <v>181</v>
      </c>
      <c r="F38" s="55"/>
      <c r="G38" s="55" t="s">
        <v>1134</v>
      </c>
      <c r="H38" s="55"/>
      <c r="I38" s="55" t="s">
        <v>916</v>
      </c>
      <c r="J38" s="64" t="str">
        <f t="shared" si="2"/>
        <v>à collecter</v>
      </c>
      <c r="K38" s="520"/>
    </row>
    <row r="39" spans="1:11" ht="120" outlineLevel="1">
      <c r="A39" s="77"/>
      <c r="B39" s="63">
        <v>1132</v>
      </c>
      <c r="C39" s="531" t="s">
        <v>955</v>
      </c>
      <c r="D39" s="530" t="s">
        <v>956</v>
      </c>
      <c r="E39" s="551" t="s">
        <v>181</v>
      </c>
      <c r="F39" s="55"/>
      <c r="G39" s="55"/>
      <c r="H39" s="55"/>
      <c r="I39" s="55" t="s">
        <v>916</v>
      </c>
      <c r="J39" s="57" t="str">
        <f t="shared" si="2"/>
        <v>à collecter</v>
      </c>
      <c r="K39" s="520"/>
    </row>
    <row r="40" spans="1:11" ht="27" thickBot="1">
      <c r="A40" s="529"/>
      <c r="B40" s="63"/>
      <c r="C40" s="62"/>
      <c r="D40" s="71"/>
      <c r="E40" s="538"/>
      <c r="F40" s="63"/>
      <c r="G40" s="63"/>
      <c r="H40" s="63"/>
      <c r="I40" s="79"/>
      <c r="J40" s="63"/>
      <c r="K40" s="532"/>
    </row>
    <row r="41" spans="1:11" ht="27" thickBot="1">
      <c r="A41" s="514" t="s">
        <v>974</v>
      </c>
      <c r="B41" s="515"/>
      <c r="C41" s="515"/>
      <c r="D41" s="515"/>
      <c r="E41" s="537"/>
      <c r="F41" s="515"/>
      <c r="G41" s="515"/>
      <c r="H41" s="515"/>
      <c r="I41" s="515"/>
      <c r="J41" s="515"/>
      <c r="K41" s="520"/>
    </row>
    <row r="42" spans="1:11" ht="37.5" outlineLevel="1">
      <c r="A42" s="509" t="s">
        <v>957</v>
      </c>
      <c r="B42" s="598">
        <v>1133</v>
      </c>
      <c r="C42" s="512"/>
      <c r="D42" s="512"/>
      <c r="E42" s="512"/>
      <c r="F42" s="512"/>
      <c r="G42" s="512"/>
      <c r="H42" s="512"/>
      <c r="I42" s="512"/>
      <c r="J42" s="523"/>
      <c r="K42" s="520"/>
    </row>
    <row r="43" spans="1:11" ht="120" outlineLevel="1">
      <c r="A43" s="529"/>
      <c r="B43" s="63">
        <v>1134</v>
      </c>
      <c r="C43" s="56" t="s">
        <v>958</v>
      </c>
      <c r="D43" s="71" t="s">
        <v>1013</v>
      </c>
      <c r="E43" s="551" t="s">
        <v>181</v>
      </c>
      <c r="F43" s="63"/>
      <c r="G43" s="63"/>
      <c r="H43" s="63"/>
      <c r="I43" s="111" t="s">
        <v>916</v>
      </c>
      <c r="J43" s="63" t="str">
        <f>IF(OR("IME"=$B$1,"ITEP"=$B$1,"IEM"=$B$1,"IDA"=$B$1,"EEAP"=$B$1,"IDV"=$B$1,"MAS"=$B$1,"FAM/EAM"=$B$1,"CRP"=$B$1,"EANM"=$B$1,"EHPAD"=$B$1,"ESAT"=$B$1,"SSIAD"=$B$1,"SESSAD"=$B$1,"SAMSAH"=$B$1,"SPASAD"=$B$1,"SAVS"=$B$1,"CAMSP"=$B$1,"CMPP"=$B$1,"toutes les données"=$B$1,"IES"=$B$1),"à collecter","non concerné ")</f>
        <v>à collecter</v>
      </c>
      <c r="K43" s="520"/>
    </row>
    <row r="44" spans="1:11" ht="36.6" customHeight="1" outlineLevel="1">
      <c r="A44" s="529"/>
      <c r="B44" s="63">
        <v>1135</v>
      </c>
      <c r="C44" s="59" t="s">
        <v>959</v>
      </c>
      <c r="D44" s="72"/>
      <c r="E44" s="551" t="s">
        <v>181</v>
      </c>
      <c r="F44" s="60"/>
      <c r="G44" s="60" t="s">
        <v>1140</v>
      </c>
      <c r="H44" s="60"/>
      <c r="I44" s="176" t="s">
        <v>916</v>
      </c>
      <c r="J44" s="60" t="str">
        <f>IF(OR("IME"=$B$1,"ITEP"=$B$1,"IEM"=$B$1,"IDA"=$B$1,"EEAP"=$B$1,"IDV"=$B$1,"MAS"=$B$1,"FAM/EAM"=$B$1,"CRP"=$B$1,"EANM"=$B$1,"EHPAD"=$B$1,"ESAT"=$B$1,"SSIAD"=$B$1,"SESSAD"=$B$1,"SAMSAH"=$B$1,"SPASAD"=$B$1,"SAVS"=$B$1,"CAMSP"=$B$1,"CMPP"=$B$1,"toutes les données"=$B$1,"IES"=$B$1),"à collecter","non concerné ")</f>
        <v>à collecter</v>
      </c>
      <c r="K44" s="520"/>
    </row>
    <row r="45" spans="1:11" ht="58.5" customHeight="1" outlineLevel="1">
      <c r="A45" s="529"/>
      <c r="B45" s="63">
        <v>1136</v>
      </c>
      <c r="C45" s="56" t="s">
        <v>960</v>
      </c>
      <c r="D45" s="71" t="s">
        <v>1014</v>
      </c>
      <c r="E45" s="551" t="s">
        <v>181</v>
      </c>
      <c r="F45" s="63"/>
      <c r="G45" s="63"/>
      <c r="H45" s="63"/>
      <c r="I45" s="111" t="s">
        <v>916</v>
      </c>
      <c r="J45" s="63" t="str">
        <f>IF(OR("IME"=$B$1,"ITEP"=$B$1,"IEM"=$B$1,"IDA"=$B$1,"EEAP"=$B$1,"IDV"=$B$1,"MAS"=$B$1,"FAM/EAM"=$B$1,"CRP"=$B$1,"EANM"=$B$1,"EHPAD"=$B$1,"ESAT"=$B$1,"SSIAD"=$B$1,"SESSAD"=$B$1,"SAMSAH"=$B$1,"SPASAD"=$B$1,"SAVS"=$B$1,"CAMSP"=$B$1,"CMPP"=$B$1,"toutes les données"=$B$1,"IES"=$B$1),"à collecter","non concerné ")</f>
        <v>à collecter</v>
      </c>
      <c r="K45" s="520"/>
    </row>
    <row r="46" spans="1:11" ht="48" customHeight="1" outlineLevel="1" thickBot="1">
      <c r="A46" s="529"/>
      <c r="B46" s="63">
        <v>1137</v>
      </c>
      <c r="C46" s="59" t="s">
        <v>959</v>
      </c>
      <c r="D46" s="72"/>
      <c r="E46" s="551" t="s">
        <v>181</v>
      </c>
      <c r="F46" s="60"/>
      <c r="G46" s="60" t="s">
        <v>1139</v>
      </c>
      <c r="H46" s="60"/>
      <c r="I46" s="176" t="s">
        <v>916</v>
      </c>
      <c r="J46" s="60" t="str">
        <f>IF(OR("IME"=$B$1,"ITEP"=$B$1,"IEM"=$B$1,"IDA"=$B$1,"EEAP"=$B$1,"IDV"=$B$1,"MAS"=$B$1,"FAM/EAM"=$B$1,"CRP"=$B$1,"EANM"=$B$1,"EHPAD"=$B$1,"ESAT"=$B$1,"SSIAD"=$B$1,"SESSAD"=$B$1,"SAMSAH"=$B$1,"SPASAD"=$B$1,"SAVS"=$B$1,"CAMSP"=$B$1,"CMPP"=$B$1,"toutes les données"=$B$1,"IES"=$B$1),"à collecter","non concerné ")</f>
        <v>à collecter</v>
      </c>
      <c r="K46" s="520"/>
    </row>
    <row r="47" spans="1:11" ht="37.5" outlineLevel="1">
      <c r="A47" s="509" t="s">
        <v>961</v>
      </c>
      <c r="B47" s="598">
        <v>1138</v>
      </c>
      <c r="C47" s="512"/>
      <c r="D47" s="512"/>
      <c r="E47" s="512"/>
      <c r="F47" s="512"/>
      <c r="G47" s="512"/>
      <c r="H47" s="512"/>
      <c r="I47" s="512"/>
      <c r="J47" s="523"/>
      <c r="K47" s="520"/>
    </row>
    <row r="48" spans="1:11" ht="219.6" customHeight="1" outlineLevel="1">
      <c r="A48" s="529"/>
      <c r="B48" s="63">
        <v>1139</v>
      </c>
      <c r="C48" s="543" t="s">
        <v>962</v>
      </c>
      <c r="D48" s="545" t="s">
        <v>963</v>
      </c>
      <c r="E48" s="551" t="s">
        <v>181</v>
      </c>
      <c r="F48" s="63"/>
      <c r="G48" s="63"/>
      <c r="H48" s="63"/>
      <c r="I48" s="111" t="s">
        <v>916</v>
      </c>
      <c r="J48" s="63" t="str">
        <f>IF(OR("IME"=$B$1,"ITEP"=$B$1,"IEM"=$B$1,"IDA"=$B$1,"EEAP"=$B$1,"IDV"=$B$1,"MAS"=$B$1,"FAM/EAM"=$B$1,"CRP"=$B$1,"EANM"=$B$1,"EHPAD"=$B$1,"ESAT"=$B$1,"SSIAD"=$B$1,"SESSAD"=$B$1,"SAMSAH"=$B$1,"SPASAD"=$B$1,"SAVS"=$B$1,"CAMSP"=$B$1,"CMPP"=$B$1,"toutes les données"=$B$1,"IES"=$B$1),"à collecter","non concerné ")</f>
        <v>à collecter</v>
      </c>
      <c r="K48" s="520"/>
    </row>
    <row r="49" spans="1:11" ht="120" outlineLevel="1">
      <c r="A49" s="529"/>
      <c r="B49" s="63">
        <v>1140</v>
      </c>
      <c r="C49" s="543" t="s">
        <v>964</v>
      </c>
      <c r="D49" s="545" t="s">
        <v>1015</v>
      </c>
      <c r="E49" s="551" t="s">
        <v>181</v>
      </c>
      <c r="F49" s="63"/>
      <c r="G49" s="63"/>
      <c r="H49" s="63"/>
      <c r="I49" s="111" t="s">
        <v>916</v>
      </c>
      <c r="J49" s="63" t="str">
        <f>IF(OR("IME"=$B$1,"ITEP"=$B$1,"IEM"=$B$1,"IDA"=$B$1,"EEAP"=$B$1,"IDV"=$B$1,"MAS"=$B$1,"FAM/EAM"=$B$1,"CRP"=$B$1,"EANM"=$B$1,"EHPAD"=$B$1,"ESAT"=$B$1,"SSIAD"=$B$1,"SESSAD"=$B$1,"SAMSAH"=$B$1,"SPASAD"=$B$1,"SAVS"=$B$1,"CAMSP"=$B$1,"CMPP"=$B$1,"toutes les données"=$B$1,"IES"=$B$1),"à collecter","non concerné ")</f>
        <v>à collecter</v>
      </c>
      <c r="K49" s="520"/>
    </row>
    <row r="50" spans="1:11" ht="120" outlineLevel="1">
      <c r="A50" s="529"/>
      <c r="B50" s="63">
        <v>1141</v>
      </c>
      <c r="C50" s="547" t="s">
        <v>959</v>
      </c>
      <c r="D50" s="548"/>
      <c r="E50" s="551" t="s">
        <v>181</v>
      </c>
      <c r="F50" s="60"/>
      <c r="G50" s="60" t="s">
        <v>1141</v>
      </c>
      <c r="H50" s="60"/>
      <c r="I50" s="176" t="s">
        <v>916</v>
      </c>
      <c r="J50" s="60" t="str">
        <f>IF(OR("IME"=$B$1,"ITEP"=$B$1,"IEM"=$B$1,"IDA"=$B$1,"EEAP"=$B$1,"IDV"=$B$1,"MAS"=$B$1,"FAM/EAM"=$B$1,"CRP"=$B$1,"EANM"=$B$1,"EHPAD"=$B$1,"ESAT"=$B$1,"SSIAD"=$B$1,"SESSAD"=$B$1,"SAMSAH"=$B$1,"SPASAD"=$B$1,"SAVS"=$B$1,"CAMSP"=$B$1,"CMPP"=$B$1,"toutes les données"=$B$1,"IES"=$B$1),"à collecter","non concerné ")</f>
        <v>à collecter</v>
      </c>
      <c r="K50" s="520"/>
    </row>
    <row r="51" spans="1:11" ht="120" outlineLevel="1">
      <c r="A51" s="529"/>
      <c r="B51" s="63">
        <v>1142</v>
      </c>
      <c r="C51" s="543" t="s">
        <v>965</v>
      </c>
      <c r="D51" s="545" t="s">
        <v>1014</v>
      </c>
      <c r="E51" s="551" t="s">
        <v>181</v>
      </c>
      <c r="F51" s="63"/>
      <c r="G51" s="63"/>
      <c r="H51" s="63"/>
      <c r="I51" s="111" t="s">
        <v>916</v>
      </c>
      <c r="J51" s="63" t="str">
        <f>IF(OR("IME"=$B$1,"ITEP"=$B$1,"IEM"=$B$1,"IDA"=$B$1,"EEAP"=$B$1,"IDV"=$B$1,"MAS"=$B$1,"FAM/EAM"=$B$1,"CRP"=$B$1,"EANM"=$B$1,"EHPAD"=$B$1,"ESAT"=$B$1,"SSIAD"=$B$1,"SESSAD"=$B$1,"SAMSAH"=$B$1,"SPASAD"=$B$1,"SAVS"=$B$1,"CAMSP"=$B$1,"CMPP"=$B$1,"toutes les données"=$B$1,"IES"=$B$1),"à collecter","non concerné ")</f>
        <v>à collecter</v>
      </c>
      <c r="K51" s="520"/>
    </row>
    <row r="52" spans="1:11" ht="44.1" customHeight="1" outlineLevel="1" thickBot="1">
      <c r="A52" s="529"/>
      <c r="B52" s="63">
        <v>1143</v>
      </c>
      <c r="C52" s="547" t="s">
        <v>959</v>
      </c>
      <c r="D52" s="548"/>
      <c r="E52" s="551" t="s">
        <v>181</v>
      </c>
      <c r="F52" s="60"/>
      <c r="G52" s="60" t="s">
        <v>1142</v>
      </c>
      <c r="H52" s="60"/>
      <c r="I52" s="176" t="s">
        <v>916</v>
      </c>
      <c r="J52" s="60" t="str">
        <f>IF(OR("IME"=$B$1,"ITEP"=$B$1,"IEM"=$B$1,"IDA"=$B$1,"EEAP"=$B$1,"IDV"=$B$1,"MAS"=$B$1,"FAM/EAM"=$B$1,"CRP"=$B$1,"EANM"=$B$1,"EHPAD"=$B$1,"ESAT"=$B$1,"SSIAD"=$B$1,"SESSAD"=$B$1,"SAMSAH"=$B$1,"SPASAD"=$B$1,"SAVS"=$B$1,"CAMSP"=$B$1,"CMPP"=$B$1,"toutes les données"=$B$1,"IES"=$B$1),"à collecter","non concerné ")</f>
        <v>à collecter</v>
      </c>
      <c r="K52" s="520"/>
    </row>
    <row r="53" spans="1:11" ht="75" outlineLevel="1">
      <c r="A53" s="509" t="s">
        <v>966</v>
      </c>
      <c r="B53" s="598">
        <v>1144</v>
      </c>
      <c r="C53" s="512"/>
      <c r="D53" s="512"/>
      <c r="E53" s="512"/>
      <c r="F53" s="512"/>
      <c r="G53" s="512"/>
      <c r="H53" s="512"/>
      <c r="I53" s="512"/>
      <c r="J53" s="523"/>
      <c r="K53" s="520"/>
    </row>
    <row r="54" spans="1:11" ht="120" outlineLevel="1">
      <c r="A54" s="529"/>
      <c r="B54" s="63">
        <v>1145</v>
      </c>
      <c r="C54" s="543" t="s">
        <v>967</v>
      </c>
      <c r="D54" s="545" t="s">
        <v>1014</v>
      </c>
      <c r="E54" s="551" t="s">
        <v>181</v>
      </c>
      <c r="F54" s="63"/>
      <c r="G54" s="63"/>
      <c r="H54" s="63"/>
      <c r="I54" s="111" t="s">
        <v>916</v>
      </c>
      <c r="J54" s="63" t="str">
        <f t="shared" ref="J54:J63" si="3">IF(OR("IME"=$B$1,"ITEP"=$B$1,"IEM"=$B$1,"IDA"=$B$1,"EEAP"=$B$1,"IDV"=$B$1,"MAS"=$B$1,"FAM/EAM"=$B$1,"CRP"=$B$1,"EANM"=$B$1,"EHPAD"=$B$1,"ESAT"=$B$1,"SSIAD"=$B$1,"SESSAD"=$B$1,"SAMSAH"=$B$1,"SPASAD"=$B$1,"SAVS"=$B$1,"CAMSP"=$B$1,"CMPP"=$B$1,"toutes les données"=$B$1,"IES"=$B$1),"à collecter","non concerné ")</f>
        <v>à collecter</v>
      </c>
      <c r="K54" s="520"/>
    </row>
    <row r="55" spans="1:11" ht="120" outlineLevel="1">
      <c r="A55" s="529"/>
      <c r="B55" s="63">
        <v>1146</v>
      </c>
      <c r="C55" s="547" t="s">
        <v>959</v>
      </c>
      <c r="D55" s="548"/>
      <c r="E55" s="551" t="s">
        <v>181</v>
      </c>
      <c r="F55" s="60"/>
      <c r="G55" s="60" t="s">
        <v>1143</v>
      </c>
      <c r="H55" s="60"/>
      <c r="I55" s="176" t="s">
        <v>916</v>
      </c>
      <c r="J55" s="60" t="str">
        <f t="shared" si="3"/>
        <v>à collecter</v>
      </c>
      <c r="K55" s="520"/>
    </row>
    <row r="56" spans="1:11" ht="120" outlineLevel="1">
      <c r="A56" s="529"/>
      <c r="B56" s="63">
        <v>1147</v>
      </c>
      <c r="C56" s="543" t="s">
        <v>968</v>
      </c>
      <c r="D56" s="545"/>
      <c r="E56" s="538"/>
      <c r="F56" s="63"/>
      <c r="G56" s="63"/>
      <c r="H56" s="63"/>
      <c r="I56" s="111" t="s">
        <v>916</v>
      </c>
      <c r="J56" s="63" t="str">
        <f t="shared" si="3"/>
        <v>à collecter</v>
      </c>
      <c r="K56" s="520"/>
    </row>
    <row r="57" spans="1:11" ht="120" outlineLevel="1">
      <c r="A57" s="529"/>
      <c r="B57" s="63">
        <v>1148</v>
      </c>
      <c r="C57" s="547" t="s">
        <v>1054</v>
      </c>
      <c r="D57" s="548"/>
      <c r="E57" s="551" t="s">
        <v>181</v>
      </c>
      <c r="F57" s="60"/>
      <c r="G57" s="60"/>
      <c r="H57" s="60"/>
      <c r="I57" s="176" t="s">
        <v>916</v>
      </c>
      <c r="J57" s="60" t="str">
        <f t="shared" si="3"/>
        <v>à collecter</v>
      </c>
      <c r="K57" s="520"/>
    </row>
    <row r="58" spans="1:11" ht="120" outlineLevel="1">
      <c r="A58" s="529"/>
      <c r="B58" s="564">
        <v>1149</v>
      </c>
      <c r="C58" s="565" t="s">
        <v>672</v>
      </c>
      <c r="D58" s="566"/>
      <c r="E58" s="567"/>
      <c r="F58" s="568" t="s">
        <v>993</v>
      </c>
      <c r="G58" s="568" t="s">
        <v>973</v>
      </c>
      <c r="H58" s="564"/>
      <c r="I58" s="569" t="s">
        <v>916</v>
      </c>
      <c r="J58" s="564" t="str">
        <f t="shared" si="3"/>
        <v>à collecter</v>
      </c>
      <c r="K58" s="520"/>
    </row>
    <row r="59" spans="1:11" ht="120" outlineLevel="1">
      <c r="A59" s="529"/>
      <c r="B59" s="63">
        <v>1150</v>
      </c>
      <c r="C59" s="543" t="s">
        <v>969</v>
      </c>
      <c r="D59" s="545"/>
      <c r="E59" s="538"/>
      <c r="F59" s="63"/>
      <c r="G59" s="63"/>
      <c r="H59" s="63"/>
      <c r="I59" s="111" t="s">
        <v>916</v>
      </c>
      <c r="J59" s="63" t="str">
        <f t="shared" si="3"/>
        <v>à collecter</v>
      </c>
      <c r="K59" s="520"/>
    </row>
    <row r="60" spans="1:11" ht="120" outlineLevel="1">
      <c r="A60" s="529"/>
      <c r="B60" s="63">
        <v>1151</v>
      </c>
      <c r="C60" s="547" t="s">
        <v>1055</v>
      </c>
      <c r="D60" s="548"/>
      <c r="E60" s="551" t="s">
        <v>181</v>
      </c>
      <c r="F60" s="60"/>
      <c r="G60" s="60"/>
      <c r="H60" s="60"/>
      <c r="I60" s="176" t="s">
        <v>916</v>
      </c>
      <c r="J60" s="60" t="str">
        <f t="shared" si="3"/>
        <v>à collecter</v>
      </c>
      <c r="K60" s="520"/>
    </row>
    <row r="61" spans="1:11" ht="120" outlineLevel="1">
      <c r="A61" s="529"/>
      <c r="B61" s="564">
        <v>1152</v>
      </c>
      <c r="C61" s="565" t="s">
        <v>672</v>
      </c>
      <c r="D61" s="566"/>
      <c r="E61" s="567"/>
      <c r="F61" s="568" t="s">
        <v>993</v>
      </c>
      <c r="G61" s="568" t="s">
        <v>973</v>
      </c>
      <c r="H61" s="564"/>
      <c r="I61" s="569" t="s">
        <v>916</v>
      </c>
      <c r="J61" s="564" t="str">
        <f t="shared" si="3"/>
        <v>à collecter</v>
      </c>
      <c r="K61" s="520"/>
    </row>
    <row r="62" spans="1:11" ht="120" outlineLevel="1">
      <c r="A62" s="79"/>
      <c r="B62" s="79">
        <v>1153</v>
      </c>
      <c r="C62" s="549" t="s">
        <v>970</v>
      </c>
      <c r="D62" s="550" t="s">
        <v>971</v>
      </c>
      <c r="E62" s="551" t="s">
        <v>181</v>
      </c>
      <c r="F62" s="79"/>
      <c r="G62" s="79"/>
      <c r="H62" s="79"/>
      <c r="I62" s="111" t="s">
        <v>916</v>
      </c>
      <c r="J62" s="79" t="str">
        <f t="shared" si="3"/>
        <v>à collecter</v>
      </c>
      <c r="K62" s="520"/>
    </row>
    <row r="63" spans="1:11" ht="120" outlineLevel="1">
      <c r="A63" s="79"/>
      <c r="B63" s="79">
        <v>1154</v>
      </c>
      <c r="C63" s="549" t="s">
        <v>972</v>
      </c>
      <c r="D63" s="550" t="s">
        <v>971</v>
      </c>
      <c r="E63" s="551" t="s">
        <v>181</v>
      </c>
      <c r="F63" s="79"/>
      <c r="G63" s="79"/>
      <c r="H63" s="79"/>
      <c r="I63" s="111" t="s">
        <v>916</v>
      </c>
      <c r="J63" s="79" t="str">
        <f t="shared" si="3"/>
        <v>à collecter</v>
      </c>
      <c r="K63" s="520"/>
    </row>
    <row r="64" spans="1:11" ht="27" thickBot="1">
      <c r="A64" s="529"/>
      <c r="B64" s="79"/>
      <c r="C64" s="62"/>
      <c r="D64" s="71"/>
      <c r="E64" s="538"/>
      <c r="F64" s="63"/>
      <c r="G64" s="63"/>
      <c r="H64" s="63"/>
      <c r="I64" s="79"/>
      <c r="J64" s="63"/>
      <c r="K64" s="532"/>
    </row>
    <row r="65" spans="1:11" ht="21.75" thickBot="1">
      <c r="A65" s="516" t="s">
        <v>976</v>
      </c>
      <c r="B65" s="513"/>
      <c r="C65" s="513"/>
      <c r="D65" s="513"/>
      <c r="E65" s="539"/>
      <c r="F65" s="513"/>
      <c r="G65" s="513"/>
      <c r="H65" s="513"/>
      <c r="I65" s="513"/>
      <c r="J65" s="513"/>
      <c r="K65" s="520"/>
    </row>
    <row r="66" spans="1:11" ht="56.25" outlineLevel="1">
      <c r="A66" s="509" t="s">
        <v>977</v>
      </c>
      <c r="B66" s="598">
        <v>1155</v>
      </c>
      <c r="C66" s="512"/>
      <c r="D66" s="512"/>
      <c r="E66" s="512"/>
      <c r="F66" s="512"/>
      <c r="G66" s="512"/>
      <c r="H66" s="512"/>
      <c r="I66" s="512"/>
      <c r="J66" s="523"/>
      <c r="K66" s="520"/>
    </row>
    <row r="67" spans="1:11" ht="309" customHeight="1" outlineLevel="1" thickBot="1">
      <c r="A67" s="553"/>
      <c r="B67" s="18">
        <v>1156</v>
      </c>
      <c r="C67" s="531" t="s">
        <v>978</v>
      </c>
      <c r="D67" s="530" t="s">
        <v>979</v>
      </c>
      <c r="E67" s="561" t="s">
        <v>181</v>
      </c>
      <c r="F67" s="18"/>
      <c r="G67" s="18"/>
      <c r="H67" s="18"/>
      <c r="I67" s="18" t="s">
        <v>916</v>
      </c>
      <c r="J67" s="407" t="str">
        <f>IF(OR("IME"=$B$1,"ITEP"=$B$1,"IEM"=$B$1,"IDA"=$B$1,"EEAP"=$B$1,"IDV"=$B$1,"MAS"=$B$1,"FAM/EAM"=$B$1,"CRP"=$B$1,"EANM"=$B$1,"EHPAD"=$B$1,"ESAT"=$B$1,"SSIAD"=$B$1,"SESSAD"=$B$1,"SAMSAH"=$B$1,"SPASAD"=$B$1,"SAVS"=$B$1,"CAMSP"=$B$1,"CMPP"=$B$1,"toutes les données"=$B$1,"IES"=$B$1),"à collecter","non concerné ")</f>
        <v>à collecter</v>
      </c>
      <c r="K67" s="521"/>
    </row>
    <row r="68" spans="1:11" ht="21.75" outlineLevel="1" thickBot="1">
      <c r="A68" s="509" t="s">
        <v>980</v>
      </c>
      <c r="B68" s="598">
        <v>1157</v>
      </c>
      <c r="C68" s="554"/>
      <c r="D68" s="554"/>
      <c r="E68" s="554"/>
      <c r="F68" s="554"/>
      <c r="G68" s="554"/>
      <c r="H68" s="554"/>
      <c r="I68" s="554"/>
      <c r="J68" s="555"/>
      <c r="K68" s="521"/>
    </row>
    <row r="69" spans="1:11" ht="227.85" customHeight="1" outlineLevel="1" thickBot="1">
      <c r="A69" s="553"/>
      <c r="B69" s="5">
        <v>1158</v>
      </c>
      <c r="C69" s="558" t="s">
        <v>981</v>
      </c>
      <c r="D69" s="530" t="s">
        <v>982</v>
      </c>
      <c r="E69" s="595" t="s">
        <v>181</v>
      </c>
      <c r="F69" s="5"/>
      <c r="G69" s="5"/>
      <c r="H69" s="5"/>
      <c r="I69" s="18" t="s">
        <v>916</v>
      </c>
      <c r="J69" s="404" t="str">
        <f>IF(OR("IME"=$B$1,"ITEP"=$B$1,"IEM"=$B$1,"IDA"=$B$1,"EEAP"=$B$1,"IDV"=$B$1,"MAS"=$B$1,"FAM/EAM"=$B$1,"CRP"=$B$1,"EANM"=$B$1,"EHPAD"=$B$1,"ESAT"=$B$1,"SSIAD"=$B$1,"SESSAD"=$B$1,"SAMSAH"=$B$1,"SPASAD"=$B$1,"SAVS"=$B$1,"CAMSP"=$B$1,"CMPP"=$B$1,"toutes les données"=$B$1,"IES"=$B$1),"à collecter","non concerné ")</f>
        <v>à collecter</v>
      </c>
      <c r="K69" s="524"/>
    </row>
    <row r="70" spans="1:11" ht="56.25" outlineLevel="1">
      <c r="A70" s="509" t="s">
        <v>983</v>
      </c>
      <c r="B70" s="598">
        <v>1159</v>
      </c>
      <c r="C70" s="554"/>
      <c r="D70" s="554"/>
      <c r="E70" s="554"/>
      <c r="F70" s="554"/>
      <c r="G70" s="554"/>
      <c r="H70" s="554"/>
      <c r="I70" s="554"/>
      <c r="J70" s="555"/>
      <c r="K70" s="522"/>
    </row>
    <row r="71" spans="1:11" ht="120" outlineLevel="1">
      <c r="A71" s="553"/>
      <c r="B71" s="5">
        <v>1160</v>
      </c>
      <c r="C71" s="14" t="s">
        <v>984</v>
      </c>
      <c r="D71" s="13"/>
      <c r="E71" s="5"/>
      <c r="F71" s="5"/>
      <c r="G71" s="5"/>
      <c r="H71" s="600" t="s">
        <v>1056</v>
      </c>
      <c r="I71" s="18" t="s">
        <v>916</v>
      </c>
      <c r="J71" s="404" t="str">
        <f>IF(OR("IME"=$B$1,"ITEP"=$B$1,"IEM"=$B$1,"IDA"=$B$1,"EEAP"=$B$1,"IDV"=$B$1,"MAS"=$B$1,"FAM/EAM"=$B$1,"CRP"=$B$1,"EANM"=$B$1,"EHPAD"=$B$1,"ESAT"=$B$1,"SSIAD"=$B$1,"SESSAD"=$B$1,"SAMSAH"=$B$1,"SPASAD"=$B$1,"SAVS"=$B$1,"CAMSP"=$B$1,"CMPP"=$B$1,"toutes les données"=$B$1,"IES"=$B$1),"à collecter","non concerné ")</f>
        <v>à collecter</v>
      </c>
      <c r="K71" s="520"/>
    </row>
    <row r="72" spans="1:11" ht="120" outlineLevel="1">
      <c r="A72" s="553"/>
      <c r="B72" s="17">
        <v>1161</v>
      </c>
      <c r="C72" s="16" t="s">
        <v>985</v>
      </c>
      <c r="D72" s="16"/>
      <c r="E72" s="562" t="s">
        <v>181</v>
      </c>
      <c r="F72" s="17" t="s">
        <v>1144</v>
      </c>
      <c r="G72" s="17"/>
      <c r="H72" s="17"/>
      <c r="I72" s="17" t="s">
        <v>916</v>
      </c>
      <c r="J72" s="405" t="str">
        <f>IF(OR("IME"=$B$1,"ITEP"=$B$1,"IEM"=$B$1,"IDA"=$B$1,"EEAP"=$B$1,"IDV"=$B$1,"MAS"=$B$1,"FAM/EAM"=$B$1,"CRP"=$B$1,"EANM"=$B$1,"EHPAD"=$B$1,"ESAT"=$B$1,"SSIAD"=$B$1,"SESSAD"=$B$1,"SAMSAH"=$B$1,"SPASAD"=$B$1,"SAVS"=$B$1,"CAMSP"=$B$1,"CMPP"=$B$1,"toutes les données"=$B$1,"IES"=$B$1),"à collecter","non concerné ")</f>
        <v>à collecter</v>
      </c>
      <c r="K72" s="520"/>
    </row>
    <row r="73" spans="1:11" ht="120" outlineLevel="1">
      <c r="A73" s="553"/>
      <c r="B73" s="570">
        <v>1162</v>
      </c>
      <c r="C73" s="571" t="s">
        <v>986</v>
      </c>
      <c r="D73" s="571"/>
      <c r="E73" s="572"/>
      <c r="F73" s="573" t="s">
        <v>994</v>
      </c>
      <c r="G73" s="574" t="s">
        <v>987</v>
      </c>
      <c r="H73" s="570"/>
      <c r="I73" s="570" t="s">
        <v>916</v>
      </c>
      <c r="J73" s="575" t="str">
        <f>IF(OR("IME"=$B$1,"ITEP"=$B$1,"IEM"=$B$1,"IDA"=$B$1,"EEAP"=$B$1,"IDV"=$B$1,"MAS"=$B$1,"FAM/EAM"=$B$1,"CRP"=$B$1,"EANM"=$B$1,"EHPAD"=$B$1,"ESAT"=$B$1,"SSIAD"=$B$1,"SESSAD"=$B$1,"SAMSAH"=$B$1,"SPASAD"=$B$1,"SAVS"=$B$1,"CAMSP"=$B$1,"CMPP"=$B$1,"toutes les données"=$B$1,"IES"=$B$1),"à collecter","non concerné ")</f>
        <v>à collecter</v>
      </c>
      <c r="K73" s="520"/>
    </row>
    <row r="74" spans="1:11" ht="229.35" customHeight="1" outlineLevel="1" thickBot="1">
      <c r="A74" s="553"/>
      <c r="B74" s="5">
        <v>1163</v>
      </c>
      <c r="C74" s="14" t="s">
        <v>988</v>
      </c>
      <c r="D74" s="13" t="s">
        <v>989</v>
      </c>
      <c r="E74" s="562" t="s">
        <v>181</v>
      </c>
      <c r="F74" s="552"/>
      <c r="G74" s="5"/>
      <c r="H74" s="5"/>
      <c r="I74" s="18" t="s">
        <v>916</v>
      </c>
      <c r="J74" s="404" t="str">
        <f>IF(OR("IME"=$B$1,"ITEP"=$B$1,"IEM"=$B$1,"IDA"=$B$1,"EEAP"=$B$1,"IDV"=$B$1,"MAS"=$B$1,"FAM/EAM"=$B$1,"CRP"=$B$1,"EANM"=$B$1,"EHPAD"=$B$1,"ESAT"=$B$1,"SSIAD"=$B$1,"SESSAD"=$B$1,"SAMSAH"=$B$1,"SPASAD"=$B$1,"SAVS"=$B$1,"CAMSP"=$B$1,"CMPP"=$B$1,"toutes les données"=$B$1,"IES"=$B$1),"à collecter","non concerné ")</f>
        <v>à collecter</v>
      </c>
      <c r="K74" s="520"/>
    </row>
    <row r="75" spans="1:11" ht="37.5" outlineLevel="1">
      <c r="A75" s="509" t="s">
        <v>990</v>
      </c>
      <c r="B75" s="598">
        <v>1164</v>
      </c>
      <c r="C75" s="554"/>
      <c r="D75" s="554"/>
      <c r="E75" s="554"/>
      <c r="F75" s="554"/>
      <c r="G75" s="554"/>
      <c r="H75" s="554"/>
      <c r="I75" s="554"/>
      <c r="J75" s="555"/>
      <c r="K75" s="520"/>
    </row>
    <row r="76" spans="1:11" ht="196.5" customHeight="1" outlineLevel="1" thickBot="1">
      <c r="A76" s="556"/>
      <c r="B76" s="478">
        <v>1165</v>
      </c>
      <c r="C76" s="559" t="s">
        <v>991</v>
      </c>
      <c r="D76" s="479" t="s">
        <v>992</v>
      </c>
      <c r="E76" s="563" t="s">
        <v>181</v>
      </c>
      <c r="F76" s="478"/>
      <c r="G76" s="478"/>
      <c r="H76" s="478"/>
      <c r="I76" s="560" t="s">
        <v>916</v>
      </c>
      <c r="J76" s="557" t="str">
        <f>IF(OR("IME"=$B$1,"ITEP"=$B$1,"IEM"=$B$1,"IDA"=$B$1,"EEAP"=$B$1,"IDV"=$B$1,"MAS"=$B$1,"FAM/EAM"=$B$1,"CRP"=$B$1,"EANM"=$B$1,"EHPAD"=$B$1,"ESAT"=$B$1,"SSIAD"=$B$1,"SESSAD"=$B$1,"SAMSAH"=$B$1,"SPASAD"=$B$1,"SAVS"=$B$1,"CAMSP"=$B$1,"CMPP"=$B$1,"toutes les données"=$B$1,"IES"=$B$1),"à collecter","non concerné ")</f>
        <v>à collecter</v>
      </c>
      <c r="K76" s="520"/>
    </row>
    <row r="77" spans="1:11" ht="27" thickBot="1">
      <c r="B77" s="528"/>
    </row>
  </sheetData>
  <sheetProtection formatCells="0" formatColumns="0" formatRows="0" deleteColumns="0" deleteRows="0" sort="0" autoFilter="0" pivotTables="0"/>
  <conditionalFormatting sqref="J2 J76:J1048576">
    <cfRule type="cellIs" dxfId="19" priority="18" operator="equal">
      <formula>"à collecter"</formula>
    </cfRule>
  </conditionalFormatting>
  <conditionalFormatting sqref="J3">
    <cfRule type="cellIs" dxfId="18" priority="15" operator="equal">
      <formula>"à collecter"</formula>
    </cfRule>
  </conditionalFormatting>
  <conditionalFormatting sqref="J4:J61">
    <cfRule type="cellIs" dxfId="17" priority="7" operator="equal">
      <formula>"à collecter"</formula>
    </cfRule>
  </conditionalFormatting>
  <conditionalFormatting sqref="J64:J75">
    <cfRule type="cellIs" dxfId="16" priority="1" operator="equal">
      <formula>"à collecter"</formula>
    </cfRule>
  </conditionalFormatting>
  <conditionalFormatting sqref="K6:K18 K28:K68 K71:K76">
    <cfRule type="cellIs" dxfId="15" priority="19" operator="equal">
      <formula>"à collecter"</formula>
    </cfRule>
  </conditionalFormatting>
  <dataValidations count="1">
    <dataValidation type="list" allowBlank="1" showInputMessage="1" showErrorMessage="1" sqref="B1">
      <formula1>"toutes les données,IME,ITEP,IEM,IDA,EEAP,IDV,MAS,FAM/EAM,CRP,EANM,EHPAD,ESAT,SSIAD,SESSAD,SAMSAH,SPASAD,SAVS,CAMSP,CMPP,IES"</formula1>
    </dataValidation>
  </dataValidations>
  <pageMargins left="0.70866141732283472" right="0.70866141732283472" top="0.74803149606299213" bottom="0.74803149606299213" header="0.31496062992125984" footer="0.31496062992125984"/>
  <pageSetup paperSize="9" scale="46" fitToHeight="0" orientation="landscape" r:id="rId1"/>
  <rowBreaks count="2" manualBreakCount="2">
    <brk id="15" max="9" man="1"/>
    <brk id="63" max="9" man="1"/>
  </rowBreak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b W O O U c 1 H a Y O l A A A A 9 Q A A A B I A H A B D b 2 5 m a W c v U G F j a 2 F n Z S 5 4 b W w g o h g A K K A U A A A A A A A A A A A A A A A A A A A A A A A A A A A A h Y 8 x D o I w G I W v Q r r T Y j W R k J 8 y m D h J Y j Q x r k 0 p 0 A j F t M V y N w e P 5 B X E K O r m + L 7 3 D e / d r z f I h r Y J L t J Y 1 e k U z X C E A q l F V y h d p a h 3 Z R i j j M G W i x O v Z D D K 2 i a D L V J U O 3 d O C P H e Y z / H n a k I j a I Z O e a b v a h l y 9 F H V v / l U G n r u B Y S M T i 8 x j C K 4 y W m d I E j I B O D X O l v T 8 e 5 z / Y H w q p v X G 8 k K 0 2 4 3 g G Z I p D 3 B f Y A U E s D B B Q A A g A I A G 1 j j 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t Y 4 5 R K I p H u A 4 A A A A R A A A A E w A c A E Z v c m 1 1 b G F z L 1 N l Y 3 R p b 2 4 x L m 0 g o h g A K K A U A A A A A A A A A A A A A A A A A A A A A A A A A A A A K 0 5 N L s n M z 1 M I h t C G 1 g B Q S w E C L Q A U A A I A C A B t Y 4 5 R z U d p g 6 U A A A D 1 A A A A E g A A A A A A A A A A A A A A A A A A A A A A Q 2 9 u Z m l n L 1 B h Y 2 t h Z 2 U u e G 1 s U E s B A i 0 A F A A C A A g A b W O O U Q / K 6 a u k A A A A 6 Q A A A B M A A A A A A A A A A A A A A A A A 8 Q A A A F t D b 2 5 0 Z W 5 0 X 1 R 5 c G V z X S 5 4 b W x Q S w E C L Q A U A A I A C A B t Y 4 5 R 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i 2 6 M + / 9 z 1 k S 0 L 2 M z F k j C K g A A A A A C A A A A A A A Q Z g A A A A E A A C A A A A B v U L R w b d 0 0 t N p 3 Z 4 U w q B c j O L f 0 5 8 6 9 6 T c m 2 X e 8 g G F X b Q A A A A A O g A A A A A I A A C A A A A B X z 3 I W F 5 V c s 2 g w a + n N / 8 0 w Z g l G E 5 Q a 4 I G h q N 0 X B y F B 6 l A A A A C I C t s v J l n P d f 0 W d v i z v 0 N f D 0 m W 7 L n T J z z p A u 1 B G R d m H Q Z 9 2 N 0 I Z 8 J t g s U 5 8 E h y B U 8 j + i h R P O f 9 L u 3 L N / u u i f O 6 J 8 q X + 9 A 9 G q + S J 3 3 u S b 7 5 W E A A A A C e v J Q B Q 6 e R + j 4 Q u D J N f B m y b s b w e d 3 c l X O n H m O S p N 7 1 N j F x Z 2 o w 4 k z T l q v Y e h g 5 k N R m t E E 4 M g L K x U K E i T e Y f G o 0 < / D a t a M a s h u p > 
</file>

<file path=customXml/itemProps1.xml><?xml version="1.0" encoding="utf-8"?>
<ds:datastoreItem xmlns:ds="http://schemas.openxmlformats.org/officeDocument/2006/customXml" ds:itemID="{D1872110-6D00-4AD2-A680-2E4477E41B3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14</vt:i4>
      </vt:variant>
    </vt:vector>
  </HeadingPairs>
  <TitlesOfParts>
    <vt:vector size="22" baseType="lpstr">
      <vt:lpstr>SOMMAIRE</vt:lpstr>
      <vt:lpstr>MODE EMPLOI</vt:lpstr>
      <vt:lpstr>Caract OG</vt:lpstr>
      <vt:lpstr>Caract ESMS</vt:lpstr>
      <vt:lpstr>Axe 1</vt:lpstr>
      <vt:lpstr>Axe 2</vt:lpstr>
      <vt:lpstr>Axe 3</vt:lpstr>
      <vt:lpstr>Axe 4</vt:lpstr>
      <vt:lpstr>'Axe 1'!Impression_des_titres</vt:lpstr>
      <vt:lpstr>'Axe 2'!Impression_des_titres</vt:lpstr>
      <vt:lpstr>'Axe 3'!Impression_des_titres</vt:lpstr>
      <vt:lpstr>'Axe 4'!Impression_des_titres</vt:lpstr>
      <vt:lpstr>'Caract ESMS'!Impression_des_titres</vt:lpstr>
      <vt:lpstr>'Caract OG'!Impression_des_titres</vt:lpstr>
      <vt:lpstr>'Axe 1'!Zone_d_impression</vt:lpstr>
      <vt:lpstr>'Axe 2'!Zone_d_impression</vt:lpstr>
      <vt:lpstr>'Axe 3'!Zone_d_impression</vt:lpstr>
      <vt:lpstr>'Axe 4'!Zone_d_impression</vt:lpstr>
      <vt:lpstr>'Caract ESMS'!Zone_d_impression</vt:lpstr>
      <vt:lpstr>'Caract OG'!Zone_d_impression</vt:lpstr>
      <vt:lpstr>'MODE EMPLOI'!Zone_d_impression</vt:lpstr>
      <vt:lpstr>SOMMAIRE!Zone_d_impression</vt:lpstr>
    </vt:vector>
  </TitlesOfParts>
  <Company>ATIH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VITAL</dc:creator>
  <cp:lastModifiedBy>BEAUGEY, Charlotte (ARS-ARA)</cp:lastModifiedBy>
  <cp:lastPrinted>2019-02-28T09:18:29Z</cp:lastPrinted>
  <dcterms:created xsi:type="dcterms:W3CDTF">2018-06-26T13:19:58Z</dcterms:created>
  <dcterms:modified xsi:type="dcterms:W3CDTF">2024-04-10T09:29:15Z</dcterms:modified>
</cp:coreProperties>
</file>